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ERK\Documents\BUDGET 2016-17\"/>
    </mc:Choice>
  </mc:AlternateContent>
  <bookViews>
    <workbookView xWindow="0" yWindow="0" windowWidth="13824" windowHeight="7212" activeTab="2"/>
  </bookViews>
  <sheets>
    <sheet name="Summary of Budget" sheetId="3" r:id="rId1"/>
    <sheet name="General A" sheetId="1" r:id="rId2"/>
    <sheet name="Water F" sheetId="2" r:id="rId3"/>
  </sheets>
  <definedNames>
    <definedName name="_xlnm.Print_Area" localSheetId="1">'General A'!$A$1:$L$153</definedName>
    <definedName name="_xlnm.Print_Area" localSheetId="2">'Water F'!$A$1:$Q$58</definedName>
    <definedName name="_xlnm.Print_Titles" localSheetId="1">'General A'!$3:$3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D33" i="3"/>
  <c r="C17" i="3"/>
  <c r="C16" i="3"/>
  <c r="D19" i="3"/>
  <c r="D17" i="3"/>
  <c r="D16" i="3"/>
  <c r="F29" i="3"/>
  <c r="E24" i="3"/>
  <c r="F21" i="3"/>
  <c r="E21" i="3"/>
  <c r="L120" i="1"/>
  <c r="L119" i="1"/>
  <c r="N119" i="1"/>
  <c r="M119" i="1"/>
  <c r="N120" i="1" s="1"/>
  <c r="O120" i="1" s="1"/>
  <c r="R31" i="2"/>
  <c r="S30" i="2" s="1"/>
  <c r="T30" i="2" s="1"/>
  <c r="S31" i="2" l="1"/>
  <c r="T31" i="2" s="1"/>
  <c r="O119" i="1"/>
  <c r="O121" i="1"/>
  <c r="G152" i="1"/>
  <c r="F152" i="1"/>
  <c r="E34" i="3" s="1"/>
  <c r="F151" i="1"/>
  <c r="E33" i="3" s="1"/>
  <c r="F150" i="1"/>
  <c r="G150" i="1" s="1"/>
  <c r="G149" i="1"/>
  <c r="F149" i="1"/>
  <c r="F148" i="1"/>
  <c r="G151" i="1" l="1"/>
  <c r="K138" i="1" l="1"/>
  <c r="K137" i="1"/>
  <c r="K136" i="1"/>
  <c r="K135" i="1"/>
  <c r="K134" i="1"/>
  <c r="K133" i="1"/>
  <c r="K132" i="1"/>
  <c r="K131" i="1"/>
  <c r="K130" i="1"/>
  <c r="K129" i="1"/>
  <c r="K128" i="1"/>
  <c r="I138" i="1"/>
  <c r="I137" i="1"/>
  <c r="I136" i="1"/>
  <c r="I135" i="1"/>
  <c r="I134" i="1"/>
  <c r="I133" i="1"/>
  <c r="I132" i="1"/>
  <c r="I131" i="1"/>
  <c r="I130" i="1"/>
  <c r="I129" i="1"/>
  <c r="I128" i="1"/>
  <c r="G138" i="1"/>
  <c r="G137" i="1"/>
  <c r="G136" i="1"/>
  <c r="G135" i="1"/>
  <c r="G134" i="1"/>
  <c r="G133" i="1"/>
  <c r="G132" i="1"/>
  <c r="G131" i="1"/>
  <c r="G130" i="1"/>
  <c r="G129" i="1"/>
  <c r="G128" i="1"/>
  <c r="K40" i="1"/>
  <c r="K41" i="1"/>
  <c r="K42" i="1"/>
  <c r="K43" i="1"/>
  <c r="K44" i="1"/>
  <c r="K46" i="1"/>
  <c r="K143" i="1" s="1"/>
  <c r="P10" i="2"/>
  <c r="P52" i="2" s="1"/>
  <c r="N10" i="2"/>
  <c r="N52" i="2" s="1"/>
  <c r="K10" i="2"/>
  <c r="K52" i="2" s="1"/>
  <c r="L10" i="2"/>
  <c r="L52" i="2" s="1"/>
  <c r="H10" i="2"/>
  <c r="H52" i="2" s="1"/>
  <c r="I10" i="2"/>
  <c r="I52" i="2" s="1"/>
  <c r="E10" i="2"/>
  <c r="E52" i="2" s="1"/>
  <c r="F10" i="2"/>
  <c r="F52" i="2" s="1"/>
  <c r="P47" i="2"/>
  <c r="P46" i="2"/>
  <c r="P45" i="2"/>
  <c r="P44" i="2"/>
  <c r="P43" i="2"/>
  <c r="N47" i="2"/>
  <c r="N46" i="2"/>
  <c r="N45" i="2"/>
  <c r="N44" i="2"/>
  <c r="N43" i="2"/>
  <c r="K47" i="2"/>
  <c r="L47" i="2"/>
  <c r="K46" i="2"/>
  <c r="L46" i="2"/>
  <c r="J47" i="2"/>
  <c r="K45" i="2"/>
  <c r="L45" i="2"/>
  <c r="K44" i="2"/>
  <c r="L44" i="2"/>
  <c r="K43" i="2"/>
  <c r="L43" i="2"/>
  <c r="H47" i="2"/>
  <c r="I47" i="2"/>
  <c r="H46" i="2"/>
  <c r="I46" i="2"/>
  <c r="H45" i="2"/>
  <c r="I45" i="2"/>
  <c r="H44" i="2"/>
  <c r="I44" i="2"/>
  <c r="H43" i="2"/>
  <c r="I43" i="2"/>
  <c r="E47" i="2"/>
  <c r="F47" i="2"/>
  <c r="E46" i="2"/>
  <c r="F46" i="2"/>
  <c r="E45" i="2"/>
  <c r="F45" i="2"/>
  <c r="E44" i="2"/>
  <c r="F44" i="2"/>
  <c r="E43" i="2"/>
  <c r="F43" i="2"/>
  <c r="I46" i="1"/>
  <c r="I143" i="1" s="1"/>
  <c r="G46" i="1"/>
  <c r="G143" i="1" s="1"/>
  <c r="E46" i="1"/>
  <c r="I44" i="1"/>
  <c r="I43" i="1"/>
  <c r="I42" i="1"/>
  <c r="I41" i="1"/>
  <c r="I40" i="1"/>
  <c r="G44" i="1"/>
  <c r="G43" i="1"/>
  <c r="G42" i="1"/>
  <c r="G41" i="1"/>
  <c r="G40" i="1"/>
  <c r="E44" i="1"/>
  <c r="E43" i="1"/>
  <c r="E42" i="1"/>
  <c r="E41" i="1"/>
  <c r="E40" i="1"/>
  <c r="K139" i="1" l="1"/>
  <c r="I139" i="1"/>
  <c r="H48" i="2"/>
  <c r="H51" i="2" s="1"/>
  <c r="E48" i="2"/>
  <c r="E51" i="2" s="1"/>
  <c r="E53" i="2" s="1"/>
  <c r="K48" i="2"/>
  <c r="K51" i="2" s="1"/>
  <c r="K53" i="2" s="1"/>
  <c r="I45" i="1"/>
  <c r="E45" i="1"/>
  <c r="G45" i="1"/>
  <c r="I142" i="1"/>
  <c r="I145" i="1" s="1"/>
  <c r="H53" i="2"/>
  <c r="P48" i="2"/>
  <c r="P51" i="2" s="1"/>
  <c r="P53" i="2" s="1"/>
  <c r="K142" i="1"/>
  <c r="K145" i="1" s="1"/>
  <c r="L48" i="2"/>
  <c r="L51" i="2" s="1"/>
  <c r="L53" i="2" s="1"/>
  <c r="G139" i="1"/>
  <c r="G142" i="1" s="1"/>
  <c r="G145" i="1" s="1"/>
  <c r="I48" i="2"/>
  <c r="I51" i="2" s="1"/>
  <c r="I53" i="2" s="1"/>
  <c r="F48" i="2"/>
  <c r="F51" i="2" s="1"/>
  <c r="F53" i="2" s="1"/>
  <c r="N48" i="2"/>
  <c r="N51" i="2" s="1"/>
  <c r="N53" i="2" s="1"/>
  <c r="K45" i="1"/>
  <c r="L137" i="1"/>
  <c r="L135" i="1"/>
  <c r="L134" i="1"/>
  <c r="L133" i="1"/>
  <c r="L132" i="1"/>
  <c r="L131" i="1"/>
  <c r="L130" i="1"/>
  <c r="L129" i="1"/>
  <c r="L128" i="1"/>
  <c r="J138" i="1"/>
  <c r="J137" i="1"/>
  <c r="J135" i="1"/>
  <c r="J134" i="1"/>
  <c r="J133" i="1"/>
  <c r="J132" i="1"/>
  <c r="J131" i="1"/>
  <c r="J130" i="1"/>
  <c r="J128" i="1"/>
  <c r="J122" i="1"/>
  <c r="J136" i="1" s="1"/>
  <c r="J62" i="1"/>
  <c r="J129" i="1" s="1"/>
  <c r="J46" i="1"/>
  <c r="J143" i="1" s="1"/>
  <c r="E23" i="3" s="1"/>
  <c r="J44" i="1"/>
  <c r="J43" i="1"/>
  <c r="J42" i="1"/>
  <c r="J41" i="1"/>
  <c r="J40" i="1"/>
  <c r="J139" i="1" l="1"/>
  <c r="J142" i="1" s="1"/>
  <c r="J45" i="1"/>
  <c r="L136" i="1"/>
  <c r="L139" i="1" s="1"/>
  <c r="J145" i="1" l="1"/>
  <c r="E25" i="3" s="1"/>
  <c r="E22" i="3"/>
  <c r="Q10" i="2"/>
  <c r="Q52" i="2" s="1"/>
  <c r="Q47" i="2"/>
  <c r="Q46" i="2"/>
  <c r="Q45" i="2"/>
  <c r="Q44" i="2"/>
  <c r="Q43" i="2"/>
  <c r="D10" i="3" l="1"/>
  <c r="F28" i="3" s="1"/>
  <c r="Q48" i="2"/>
  <c r="Q51" i="2" s="1"/>
  <c r="Q53" i="2" l="1"/>
  <c r="C10" i="3"/>
  <c r="F27" i="3" s="1"/>
  <c r="E8" i="3" l="1"/>
  <c r="F24" i="3" s="1"/>
  <c r="L46" i="1" l="1"/>
  <c r="L143" i="1" s="1"/>
  <c r="D8" i="3" s="1"/>
  <c r="F23" i="3" s="1"/>
  <c r="L44" i="1"/>
  <c r="L43" i="1"/>
  <c r="L42" i="1"/>
  <c r="L41" i="1"/>
  <c r="L40" i="1"/>
  <c r="O47" i="2"/>
  <c r="O46" i="2"/>
  <c r="O45" i="2"/>
  <c r="O44" i="2"/>
  <c r="O43" i="2"/>
  <c r="O10" i="2"/>
  <c r="O52" i="2" l="1"/>
  <c r="E28" i="3"/>
  <c r="L45" i="1"/>
  <c r="O48" i="2"/>
  <c r="O51" i="2" s="1"/>
  <c r="E27" i="3" s="1"/>
  <c r="L142" i="1"/>
  <c r="C8" i="3" s="1"/>
  <c r="F22" i="3" s="1"/>
  <c r="E35" i="3"/>
  <c r="O53" i="2" l="1"/>
  <c r="E29" i="3" s="1"/>
  <c r="E30" i="3" s="1"/>
  <c r="F10" i="3"/>
  <c r="F30" i="3" s="1"/>
  <c r="L145" i="1"/>
  <c r="N145" i="1" s="1"/>
  <c r="F8" i="3"/>
  <c r="E12" i="3"/>
  <c r="D12" i="3"/>
  <c r="F14" i="3" l="1"/>
  <c r="F25" i="3"/>
  <c r="F12" i="3"/>
  <c r="C12" i="3"/>
  <c r="M10" i="2"/>
  <c r="M52" i="2" s="1"/>
  <c r="H46" i="1" l="1"/>
  <c r="H44" i="1"/>
  <c r="H43" i="1"/>
  <c r="H42" i="1"/>
  <c r="H41" i="1"/>
  <c r="H40" i="1"/>
  <c r="H138" i="1"/>
  <c r="H137" i="1"/>
  <c r="H136" i="1"/>
  <c r="H135" i="1"/>
  <c r="H134" i="1"/>
  <c r="H133" i="1"/>
  <c r="H132" i="1"/>
  <c r="H131" i="1"/>
  <c r="H130" i="1"/>
  <c r="H129" i="1"/>
  <c r="H128" i="1"/>
  <c r="H139" i="1" l="1"/>
  <c r="H45" i="1"/>
  <c r="M43" i="2" l="1"/>
  <c r="M44" i="2"/>
  <c r="M45" i="2"/>
  <c r="M46" i="2"/>
  <c r="M47" i="2"/>
  <c r="M48" i="2" l="1"/>
  <c r="M51" i="2" s="1"/>
  <c r="M53" i="2" s="1"/>
  <c r="H143" i="1" l="1"/>
  <c r="H142" i="1"/>
  <c r="H145" i="1" l="1"/>
  <c r="J45" i="2" l="1"/>
  <c r="G47" i="2"/>
  <c r="G46" i="2"/>
  <c r="J46" i="2"/>
  <c r="G45" i="2"/>
  <c r="G44" i="2"/>
  <c r="J44" i="2"/>
  <c r="G43" i="2"/>
  <c r="J43" i="2"/>
  <c r="D47" i="2"/>
  <c r="D46" i="2"/>
  <c r="D45" i="2"/>
  <c r="D44" i="2"/>
  <c r="D43" i="2"/>
  <c r="G10" i="2"/>
  <c r="G52" i="2" s="1"/>
  <c r="J10" i="2"/>
  <c r="J52" i="2" s="1"/>
  <c r="D10" i="2"/>
  <c r="D52" i="2" s="1"/>
  <c r="D137" i="1"/>
  <c r="D134" i="1"/>
  <c r="E143" i="1"/>
  <c r="F134" i="1"/>
  <c r="F132" i="1"/>
  <c r="F138" i="1"/>
  <c r="E138" i="1"/>
  <c r="D138" i="1"/>
  <c r="F137" i="1"/>
  <c r="E137" i="1"/>
  <c r="F136" i="1"/>
  <c r="E136" i="1"/>
  <c r="D136" i="1"/>
  <c r="F135" i="1"/>
  <c r="E135" i="1"/>
  <c r="D135" i="1"/>
  <c r="E134" i="1"/>
  <c r="F133" i="1"/>
  <c r="E133" i="1"/>
  <c r="D133" i="1"/>
  <c r="E132" i="1"/>
  <c r="D132" i="1"/>
  <c r="F131" i="1"/>
  <c r="E131" i="1"/>
  <c r="D131" i="1"/>
  <c r="F130" i="1"/>
  <c r="E130" i="1"/>
  <c r="D130" i="1"/>
  <c r="F42" i="1"/>
  <c r="J48" i="2" l="1"/>
  <c r="J51" i="2" s="1"/>
  <c r="J53" i="2" s="1"/>
  <c r="G48" i="2"/>
  <c r="G51" i="2" s="1"/>
  <c r="G53" i="2" s="1"/>
  <c r="D48" i="2"/>
  <c r="D51" i="2" s="1"/>
  <c r="D53" i="2" s="1"/>
  <c r="F129" i="1" l="1"/>
  <c r="E129" i="1"/>
  <c r="D129" i="1"/>
  <c r="F128" i="1"/>
  <c r="E128" i="1"/>
  <c r="D128" i="1"/>
  <c r="F139" i="1" l="1"/>
  <c r="F142" i="1" s="1"/>
  <c r="D139" i="1"/>
  <c r="D142" i="1" s="1"/>
  <c r="E139" i="1"/>
  <c r="E142" i="1" s="1"/>
  <c r="E145" i="1" s="1"/>
  <c r="F46" i="1"/>
  <c r="F143" i="1" s="1"/>
  <c r="D46" i="1"/>
  <c r="D143" i="1" s="1"/>
  <c r="F44" i="1"/>
  <c r="D44" i="1"/>
  <c r="F43" i="1"/>
  <c r="D43" i="1"/>
  <c r="D42" i="1"/>
  <c r="F41" i="1"/>
  <c r="D41" i="1"/>
  <c r="F40" i="1"/>
  <c r="D40" i="1"/>
  <c r="F45" i="1" l="1"/>
  <c r="D45" i="1"/>
  <c r="F145" i="1"/>
  <c r="D145" i="1"/>
</calcChain>
</file>

<file path=xl/sharedStrings.xml><?xml version="1.0" encoding="utf-8"?>
<sst xmlns="http://schemas.openxmlformats.org/spreadsheetml/2006/main" count="327" uniqueCount="225">
  <si>
    <t>Village of Nassau Summary Budget Report</t>
  </si>
  <si>
    <t>Property Taxes</t>
  </si>
  <si>
    <t>General Ledger Name</t>
  </si>
  <si>
    <t>2011/12 Budget</t>
  </si>
  <si>
    <t>2011/12 Actual</t>
  </si>
  <si>
    <t>2012/13 Budget</t>
  </si>
  <si>
    <t>2012/13 actual</t>
  </si>
  <si>
    <t>2013/14 Budget</t>
  </si>
  <si>
    <t>2013/14 To Date</t>
  </si>
  <si>
    <t>Real Property Tax</t>
  </si>
  <si>
    <t>Other Payments in Lieu of Taxes</t>
  </si>
  <si>
    <t>Real Property Tax Interest &amp; Penalty</t>
  </si>
  <si>
    <t>Penalty on Refuse Spec Assessment</t>
  </si>
  <si>
    <t>NonProperty Tax Distribution by County</t>
  </si>
  <si>
    <t>Franchise Fees</t>
  </si>
  <si>
    <t>Departmental Revenue</t>
  </si>
  <si>
    <t>Village Clerk Fees</t>
  </si>
  <si>
    <t>Police Fees</t>
  </si>
  <si>
    <t>Safety Inspection Fees</t>
  </si>
  <si>
    <t>Uniform Reimbursement</t>
  </si>
  <si>
    <t>OtherCult &amp; Rec Dept Income</t>
  </si>
  <si>
    <t>Zoning Fees</t>
  </si>
  <si>
    <t>Planning Bd Fees</t>
  </si>
  <si>
    <t>Refuse &amp; Garbage Charges - fees</t>
  </si>
  <si>
    <t>Refuse &amp; Garbage Charges - Clean Up Days</t>
  </si>
  <si>
    <t>Refuse &amp; Garbage Charges - Refuse Bags</t>
  </si>
  <si>
    <t>Other Rec &amp; Culture</t>
  </si>
  <si>
    <t>Games of Chance</t>
  </si>
  <si>
    <t>Permits - Building</t>
  </si>
  <si>
    <t>Fines, Forfeits of Bail</t>
  </si>
  <si>
    <t>State Aid (per capita revenue sharing)</t>
  </si>
  <si>
    <t>State Aid Mortgage Tax</t>
  </si>
  <si>
    <t xml:space="preserve">State Aid Public Safety - DWI </t>
  </si>
  <si>
    <t>State Aid Public Safety - Sel Traffic Enfor</t>
  </si>
  <si>
    <t>DCJS Grant - Car</t>
  </si>
  <si>
    <t>State Aid CHIPS</t>
  </si>
  <si>
    <t>Miscellaneous</t>
  </si>
  <si>
    <t>Interfund Transfer</t>
  </si>
  <si>
    <t>Unclassified Revenue</t>
  </si>
  <si>
    <t>Refunds from Prior Years</t>
  </si>
  <si>
    <t>Interest &amp; Earnings</t>
  </si>
  <si>
    <t>A FUND REVENUE SUMMARY</t>
  </si>
  <si>
    <t>Real Property Taxes</t>
  </si>
  <si>
    <t>NonProperty Taxes &amp; Fees</t>
  </si>
  <si>
    <t>Nonproperty Taxes &amp; Fees</t>
  </si>
  <si>
    <t>State Funding &amp; Aid</t>
  </si>
  <si>
    <t>Total</t>
  </si>
  <si>
    <t>REVENUE TOTAL</t>
  </si>
  <si>
    <t>Fund (GENERAL FUND A) - Revenue</t>
  </si>
  <si>
    <t>Fund (GENERAL FUND A) - Expenditures</t>
  </si>
  <si>
    <t>Village Board PS</t>
  </si>
  <si>
    <t>Village Board CE</t>
  </si>
  <si>
    <t>Mayor PS</t>
  </si>
  <si>
    <t>Mayor CE</t>
  </si>
  <si>
    <t>Attorney CE</t>
  </si>
  <si>
    <t>Municipal Association Dues</t>
  </si>
  <si>
    <t>Legislative &amp; Executive</t>
  </si>
  <si>
    <t>Administration and Finance</t>
  </si>
  <si>
    <t>Treasurer PS</t>
  </si>
  <si>
    <t>Treasurer CE</t>
  </si>
  <si>
    <t>Clerk PS</t>
  </si>
  <si>
    <t>Deputy Clerk PS</t>
  </si>
  <si>
    <t>Clerk EQ</t>
  </si>
  <si>
    <t>Clerk CE</t>
  </si>
  <si>
    <t>Treasurer EQ</t>
  </si>
  <si>
    <t>Unallocated Insurance</t>
  </si>
  <si>
    <t>Central Garage CE</t>
  </si>
  <si>
    <t>Central Garage EQ</t>
  </si>
  <si>
    <t>Buildings CE</t>
  </si>
  <si>
    <t>Buildings EQ</t>
  </si>
  <si>
    <t>Central &amp; Shared Services</t>
  </si>
  <si>
    <t>Public Works</t>
  </si>
  <si>
    <t>Supt of Highway</t>
  </si>
  <si>
    <t>Street Maintenance PS</t>
  </si>
  <si>
    <t>General Repairs EQ</t>
  </si>
  <si>
    <t>General Repairs CE</t>
  </si>
  <si>
    <t>Street Maintenance Capital Fund</t>
  </si>
  <si>
    <t>Snow Removal PS</t>
  </si>
  <si>
    <t>Snow Removal EQ</t>
  </si>
  <si>
    <t>Snow Removal CE</t>
  </si>
  <si>
    <t>Street Lighting</t>
  </si>
  <si>
    <t>CHIPS Project</t>
  </si>
  <si>
    <t>Refuse/Garbage CE</t>
  </si>
  <si>
    <t>Public Safety</t>
  </si>
  <si>
    <t>Police PS</t>
  </si>
  <si>
    <t>Police DWI Grant</t>
  </si>
  <si>
    <t>Police EQ</t>
  </si>
  <si>
    <t>Police CE</t>
  </si>
  <si>
    <t>3120.4.01</t>
  </si>
  <si>
    <t>Police K-9</t>
  </si>
  <si>
    <t>Police Capital Fund</t>
  </si>
  <si>
    <t>Animal Control PS</t>
  </si>
  <si>
    <t>Planning &amp; Zoning</t>
  </si>
  <si>
    <t>Safety Inspection PS</t>
  </si>
  <si>
    <t>Safety Inspection CE</t>
  </si>
  <si>
    <t>Zoning PS</t>
  </si>
  <si>
    <t>Zoning CE</t>
  </si>
  <si>
    <t>Planning CE</t>
  </si>
  <si>
    <t>Judicial</t>
  </si>
  <si>
    <t>Judicial PS</t>
  </si>
  <si>
    <t>Court Clerk</t>
  </si>
  <si>
    <t>Court Officer SP</t>
  </si>
  <si>
    <t>Justices EQ</t>
  </si>
  <si>
    <t>Justice CE</t>
  </si>
  <si>
    <t>Other Services</t>
  </si>
  <si>
    <t>Election</t>
  </si>
  <si>
    <t>Veteran Services CE</t>
  </si>
  <si>
    <t>Playground/Equipment EQ</t>
  </si>
  <si>
    <t>Playground/Equipment CE</t>
  </si>
  <si>
    <t>Celebrations CE</t>
  </si>
  <si>
    <t>Youth Committee</t>
  </si>
  <si>
    <t>Beautification Committee</t>
  </si>
  <si>
    <t>Employee Benefits</t>
  </si>
  <si>
    <t>Safety Inspection EQ</t>
  </si>
  <si>
    <t>Zoning EQ</t>
  </si>
  <si>
    <t>State Retirement</t>
  </si>
  <si>
    <t>Fire &amp; Police Retirement</t>
  </si>
  <si>
    <t>Social Security (Village Portion)</t>
  </si>
  <si>
    <t>Medicare</t>
  </si>
  <si>
    <t>Workers Comp (Pool)</t>
  </si>
  <si>
    <t>Medical Insurance (Village Share)</t>
  </si>
  <si>
    <t>A Fund Expenditure Summary</t>
  </si>
  <si>
    <t>Admin &amp; Finance</t>
  </si>
  <si>
    <t>Debt Services</t>
  </si>
  <si>
    <t>Bond Anticipation Notes - Principal</t>
  </si>
  <si>
    <t>Bond Anticipation Notes - Interest</t>
  </si>
  <si>
    <t>Debt Service</t>
  </si>
  <si>
    <t>Judicial Acting Judge</t>
  </si>
  <si>
    <t>Revenue</t>
  </si>
  <si>
    <t>Water Service Charges</t>
  </si>
  <si>
    <t>Interest &amp; Penalties on Water Rents</t>
  </si>
  <si>
    <t>Misc Revenue</t>
  </si>
  <si>
    <t>Fund (WATER FUND F) - Revenue</t>
  </si>
  <si>
    <t>Administration PS - Clerk</t>
  </si>
  <si>
    <t>Administration PS - Dep. Clerk</t>
  </si>
  <si>
    <t>Administration CE</t>
  </si>
  <si>
    <t>Administration EQ</t>
  </si>
  <si>
    <t>Administration</t>
  </si>
  <si>
    <t>Administration PS - Treasurer</t>
  </si>
  <si>
    <t>Engineering CE</t>
  </si>
  <si>
    <t>Source Power Pump</t>
  </si>
  <si>
    <t>Purification PS</t>
  </si>
  <si>
    <t>Purification CE</t>
  </si>
  <si>
    <t>Purification EQ</t>
  </si>
  <si>
    <t>Dis Water Rents Capital Fund</t>
  </si>
  <si>
    <t>Transmission/Distribution PS</t>
  </si>
  <si>
    <t>Transmission/Distribution EQ</t>
  </si>
  <si>
    <t>Transmission/Distribution CE</t>
  </si>
  <si>
    <t>Operations</t>
  </si>
  <si>
    <t>Medical Insurance</t>
  </si>
  <si>
    <t>Social Security (village share)</t>
  </si>
  <si>
    <t>Workers Comp</t>
  </si>
  <si>
    <t>9720.0</t>
  </si>
  <si>
    <t>9730.0</t>
  </si>
  <si>
    <t>Statutory Installment Bond Principal</t>
  </si>
  <si>
    <t>Statutory Installment Bond Interest</t>
  </si>
  <si>
    <t>Bond Anticipation Notes</t>
  </si>
  <si>
    <t>Bond Anticipation Notes Interest</t>
  </si>
  <si>
    <t>Transfer to Other Funds</t>
  </si>
  <si>
    <t>Transfer to Capital Fund</t>
  </si>
  <si>
    <t>Refuse/Garbage EQ</t>
  </si>
  <si>
    <t>Fund (WATER FUND F) - Expenditures</t>
  </si>
  <si>
    <t>Assessment EQ</t>
  </si>
  <si>
    <t>Assessment CE</t>
  </si>
  <si>
    <t>TOTAL</t>
  </si>
  <si>
    <t>Contingency Account</t>
  </si>
  <si>
    <t>APPROPRIATION</t>
  </si>
  <si>
    <t>REVENUE</t>
  </si>
  <si>
    <t>Unexpended Fund Balance</t>
  </si>
  <si>
    <t>Amount to be Raised:</t>
  </si>
  <si>
    <t>TOTAL F FUND REVENUE</t>
  </si>
  <si>
    <t xml:space="preserve">TOTAL </t>
  </si>
  <si>
    <t>Fund Balance</t>
  </si>
  <si>
    <t>Buildings Capital fund</t>
  </si>
  <si>
    <t>2012-13</t>
  </si>
  <si>
    <t>2013-14</t>
  </si>
  <si>
    <t>2014-15</t>
  </si>
  <si>
    <t>VILLAGE OF NASSAU</t>
  </si>
  <si>
    <t>SUMMARY OF BUDGET - BY FUNDS</t>
  </si>
  <si>
    <t>FUND</t>
  </si>
  <si>
    <t>CODE</t>
  </si>
  <si>
    <t>APPROPRIATIONS</t>
  </si>
  <si>
    <t>LESS ESTIMATED REVENUE</t>
  </si>
  <si>
    <t>UNEXPENDED BALANCE</t>
  </si>
  <si>
    <t>AMOUNT TO BE RAISED BY TAX</t>
  </si>
  <si>
    <t>GENERAL</t>
  </si>
  <si>
    <t>WATER</t>
  </si>
  <si>
    <t>A</t>
  </si>
  <si>
    <t>F</t>
  </si>
  <si>
    <t>TOTAL TAX LEVY</t>
  </si>
  <si>
    <t>Difference</t>
  </si>
  <si>
    <t>Estimated Revenue</t>
  </si>
  <si>
    <t>Unexpended Balance</t>
  </si>
  <si>
    <t>TO BE RAISED BY TAXES</t>
  </si>
  <si>
    <t>2014-15 Budget</t>
  </si>
  <si>
    <t>2015-16</t>
  </si>
  <si>
    <t>2015/16</t>
  </si>
  <si>
    <t>Police Traffic Services</t>
  </si>
  <si>
    <t>FINAL DRAFT</t>
  </si>
  <si>
    <t>2014/15 Budget</t>
  </si>
  <si>
    <t>2012/13 Actual</t>
  </si>
  <si>
    <t>2013/14 Actual</t>
  </si>
  <si>
    <t>2014/15 Actual</t>
  </si>
  <si>
    <t>2015/16 Budget</t>
  </si>
  <si>
    <t>2015-16 Budget</t>
  </si>
  <si>
    <t>2016-17</t>
  </si>
  <si>
    <t>03/02/16 Draft</t>
  </si>
  <si>
    <t>2015/16 to date</t>
  </si>
  <si>
    <t>Insurance Recoveries</t>
  </si>
  <si>
    <t>Gifts and Donations</t>
  </si>
  <si>
    <t>Sale of Equipment</t>
  </si>
  <si>
    <t>2015/16 To Date</t>
  </si>
  <si>
    <t>Records Management PS</t>
  </si>
  <si>
    <t>Records Management CE</t>
  </si>
  <si>
    <t>Economic Opportunity</t>
  </si>
  <si>
    <t>2016/17 Tenative Budget</t>
  </si>
  <si>
    <t>Assessed Value</t>
  </si>
  <si>
    <t>Tax Levy</t>
  </si>
  <si>
    <t>Tax Rate/$1000</t>
  </si>
  <si>
    <t>2016/17</t>
  </si>
  <si>
    <t>General Fund Appropriations</t>
  </si>
  <si>
    <t>Water Fund Appropriations</t>
  </si>
  <si>
    <t>Assessed Valuation</t>
  </si>
  <si>
    <t>Tax Rate Per Thousand ($1,000)</t>
  </si>
  <si>
    <t>YEAR ENDING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</si>
</sst>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&quot;$&quot;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 applyBorder="1"/>
    <xf numFmtId="0" fontId="0" fillId="0" borderId="7" xfId="0" applyFill="1" applyBorder="1"/>
    <xf numFmtId="164" fontId="0" fillId="0" borderId="7" xfId="0" applyNumberFormat="1" applyFill="1" applyBorder="1"/>
    <xf numFmtId="5" fontId="0" fillId="0" borderId="7" xfId="1" applyNumberFormat="1" applyFont="1" applyFill="1" applyBorder="1"/>
    <xf numFmtId="49" fontId="0" fillId="0" borderId="7" xfId="0" applyNumberForma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164" fontId="0" fillId="0" borderId="8" xfId="0" applyNumberFormat="1" applyFill="1" applyBorder="1"/>
    <xf numFmtId="164" fontId="1" fillId="0" borderId="0" xfId="0" applyNumberFormat="1" applyFont="1" applyFill="1"/>
    <xf numFmtId="0" fontId="1" fillId="0" borderId="7" xfId="0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164" fontId="0" fillId="0" borderId="9" xfId="0" applyNumberFormat="1" applyFill="1" applyBorder="1"/>
    <xf numFmtId="2" fontId="0" fillId="0" borderId="0" xfId="0" applyNumberFormat="1" applyFill="1"/>
    <xf numFmtId="42" fontId="0" fillId="0" borderId="0" xfId="1" applyNumberFormat="1" applyFont="1" applyFill="1"/>
    <xf numFmtId="5" fontId="0" fillId="0" borderId="0" xfId="1" applyNumberFormat="1" applyFont="1" applyFill="1"/>
    <xf numFmtId="0" fontId="0" fillId="0" borderId="9" xfId="0" applyFill="1" applyBorder="1"/>
    <xf numFmtId="5" fontId="0" fillId="0" borderId="0" xfId="0" applyNumberFormat="1" applyFill="1"/>
    <xf numFmtId="5" fontId="0" fillId="0" borderId="7" xfId="0" applyNumberFormat="1" applyFill="1" applyBorder="1"/>
    <xf numFmtId="5" fontId="0" fillId="0" borderId="6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13" xfId="0" applyNumberFormat="1" applyBorder="1"/>
    <xf numFmtId="164" fontId="1" fillId="0" borderId="13" xfId="0" applyNumberFormat="1" applyFont="1" applyBorder="1"/>
    <xf numFmtId="0" fontId="1" fillId="0" borderId="0" xfId="0" applyFont="1"/>
    <xf numFmtId="164" fontId="0" fillId="0" borderId="0" xfId="0" applyNumberFormat="1" applyBorder="1"/>
    <xf numFmtId="164" fontId="0" fillId="0" borderId="0" xfId="0" applyNumberFormat="1" applyAlignment="1">
      <alignment horizontal="right"/>
    </xf>
    <xf numFmtId="164" fontId="0" fillId="0" borderId="16" xfId="0" applyNumberFormat="1" applyBorder="1"/>
    <xf numFmtId="164" fontId="1" fillId="0" borderId="0" xfId="0" applyNumberFormat="1" applyFont="1"/>
    <xf numFmtId="0" fontId="0" fillId="0" borderId="8" xfId="0" applyFill="1" applyBorder="1"/>
    <xf numFmtId="3" fontId="0" fillId="0" borderId="7" xfId="0" applyNumberFormat="1" applyFill="1" applyBorder="1"/>
    <xf numFmtId="3" fontId="0" fillId="0" borderId="0" xfId="0" applyNumberFormat="1" applyFill="1"/>
    <xf numFmtId="14" fontId="0" fillId="0" borderId="7" xfId="0" applyNumberFormat="1" applyFill="1" applyBorder="1"/>
    <xf numFmtId="165" fontId="0" fillId="0" borderId="7" xfId="0" applyNumberFormat="1" applyFill="1" applyBorder="1"/>
    <xf numFmtId="164" fontId="0" fillId="0" borderId="0" xfId="0" applyNumberFormat="1" applyFill="1" applyBorder="1"/>
    <xf numFmtId="164" fontId="1" fillId="0" borderId="7" xfId="0" applyNumberFormat="1" applyFont="1" applyFill="1" applyBorder="1"/>
    <xf numFmtId="14" fontId="0" fillId="0" borderId="8" xfId="0" applyNumberFormat="1" applyFill="1" applyBorder="1"/>
    <xf numFmtId="0" fontId="1" fillId="0" borderId="14" xfId="0" applyFont="1" applyBorder="1" applyAlignment="1">
      <alignment horizontal="center"/>
    </xf>
    <xf numFmtId="0" fontId="0" fillId="0" borderId="0" xfId="0" applyFill="1" applyBorder="1"/>
    <xf numFmtId="9" fontId="0" fillId="0" borderId="0" xfId="0" applyNumberFormat="1" applyFill="1" applyBorder="1"/>
    <xf numFmtId="165" fontId="0" fillId="0" borderId="17" xfId="0" applyNumberFormat="1" applyBorder="1"/>
    <xf numFmtId="165" fontId="0" fillId="0" borderId="7" xfId="0" applyNumberFormat="1" applyBorder="1"/>
    <xf numFmtId="165" fontId="0" fillId="0" borderId="13" xfId="0" applyNumberFormat="1" applyBorder="1"/>
    <xf numFmtId="0" fontId="1" fillId="0" borderId="13" xfId="0" applyFont="1" applyBorder="1" applyAlignment="1">
      <alignment horizontal="center"/>
    </xf>
    <xf numFmtId="2" fontId="0" fillId="0" borderId="0" xfId="0" applyNumberFormat="1" applyFill="1" applyBorder="1"/>
    <xf numFmtId="16" fontId="0" fillId="0" borderId="0" xfId="0" quotePrefix="1" applyNumberFormat="1" applyFill="1"/>
    <xf numFmtId="0" fontId="0" fillId="0" borderId="0" xfId="0" quotePrefix="1" applyFill="1"/>
    <xf numFmtId="166" fontId="0" fillId="0" borderId="0" xfId="0" applyNumberForma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10" xfId="0" applyFill="1" applyBorder="1"/>
    <xf numFmtId="164" fontId="0" fillId="0" borderId="17" xfId="0" applyNumberFormat="1" applyFill="1" applyBorder="1"/>
    <xf numFmtId="164" fontId="0" fillId="0" borderId="19" xfId="0" applyNumberFormat="1" applyFill="1" applyBorder="1"/>
    <xf numFmtId="164" fontId="0" fillId="0" borderId="20" xfId="0" applyNumberForma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7" xfId="0" applyNumberFormat="1" applyFill="1" applyBorder="1" applyAlignment="1">
      <alignment horizontal="center" wrapText="1"/>
    </xf>
    <xf numFmtId="164" fontId="0" fillId="0" borderId="0" xfId="1" applyNumberFormat="1" applyFont="1" applyFill="1"/>
    <xf numFmtId="167" fontId="0" fillId="0" borderId="0" xfId="0" applyNumberFormat="1" applyFill="1"/>
    <xf numFmtId="167" fontId="0" fillId="0" borderId="0" xfId="0" applyNumberFormat="1" applyFill="1" applyBorder="1"/>
    <xf numFmtId="167" fontId="1" fillId="0" borderId="7" xfId="0" applyNumberFormat="1" applyFont="1" applyFill="1" applyBorder="1"/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167" fontId="0" fillId="0" borderId="0" xfId="0" applyNumberFormat="1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165" fontId="1" fillId="0" borderId="7" xfId="0" applyNumberFormat="1" applyFont="1" applyFill="1" applyBorder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5" fontId="0" fillId="0" borderId="6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3" sqref="B3:H3"/>
    </sheetView>
  </sheetViews>
  <sheetFormatPr defaultRowHeight="14.4" x14ac:dyDescent="0.3"/>
  <cols>
    <col min="3" max="3" width="21.33203125" customWidth="1"/>
    <col min="4" max="4" width="17.44140625" customWidth="1"/>
    <col min="5" max="5" width="13.6640625" customWidth="1"/>
    <col min="6" max="6" width="14.109375" customWidth="1"/>
    <col min="7" max="7" width="12.109375" customWidth="1"/>
  </cols>
  <sheetData>
    <row r="1" spans="1:9" x14ac:dyDescent="0.3">
      <c r="B1" s="77" t="s">
        <v>177</v>
      </c>
      <c r="C1" s="77"/>
      <c r="D1" s="77"/>
      <c r="E1" s="77"/>
      <c r="F1" s="77"/>
      <c r="G1" s="77"/>
      <c r="H1" s="77"/>
    </row>
    <row r="2" spans="1:9" x14ac:dyDescent="0.3">
      <c r="B2" s="77" t="s">
        <v>224</v>
      </c>
      <c r="C2" s="77"/>
      <c r="D2" s="77"/>
      <c r="E2" s="77"/>
      <c r="F2" s="77"/>
      <c r="G2" s="77"/>
      <c r="H2" s="77"/>
    </row>
    <row r="3" spans="1:9" x14ac:dyDescent="0.3">
      <c r="B3" s="77" t="s">
        <v>178</v>
      </c>
      <c r="C3" s="77"/>
      <c r="D3" s="77"/>
      <c r="E3" s="77"/>
      <c r="F3" s="77"/>
      <c r="G3" s="77"/>
      <c r="H3" s="77"/>
    </row>
    <row r="6" spans="1:9" ht="43.2" x14ac:dyDescent="0.3">
      <c r="A6" s="26" t="s">
        <v>179</v>
      </c>
      <c r="B6" s="26" t="s">
        <v>180</v>
      </c>
      <c r="C6" s="26" t="s">
        <v>181</v>
      </c>
      <c r="D6" s="26" t="s">
        <v>182</v>
      </c>
      <c r="E6" s="26" t="s">
        <v>183</v>
      </c>
      <c r="F6" s="26" t="s">
        <v>184</v>
      </c>
      <c r="H6" s="25"/>
      <c r="I6" s="25"/>
    </row>
    <row r="8" spans="1:9" x14ac:dyDescent="0.3">
      <c r="A8" s="24" t="s">
        <v>185</v>
      </c>
      <c r="B8" s="24" t="s">
        <v>187</v>
      </c>
      <c r="C8" s="27">
        <f>SUM('General A'!L142)</f>
        <v>723122.18900000001</v>
      </c>
      <c r="D8" s="27">
        <f>SUM('General A'!L143)</f>
        <v>303947</v>
      </c>
      <c r="E8" s="27">
        <f>SUM('General A'!L144)</f>
        <v>100000</v>
      </c>
      <c r="F8" s="27">
        <f>SUM(C8-D8-E8)</f>
        <v>319175.18900000001</v>
      </c>
    </row>
    <row r="9" spans="1:9" x14ac:dyDescent="0.3">
      <c r="A9" s="24"/>
      <c r="B9" s="24"/>
    </row>
    <row r="10" spans="1:9" x14ac:dyDescent="0.3">
      <c r="A10" s="24" t="s">
        <v>186</v>
      </c>
      <c r="B10" s="24" t="s">
        <v>188</v>
      </c>
      <c r="C10" s="27">
        <f>SUM('Water F'!Q51)</f>
        <v>260670</v>
      </c>
      <c r="D10" s="27">
        <f>SUM('Water F'!Q52)</f>
        <v>260670</v>
      </c>
      <c r="E10" s="27">
        <v>0</v>
      </c>
      <c r="F10" s="27">
        <f>SUM(C10-D10-E10)</f>
        <v>0</v>
      </c>
    </row>
    <row r="11" spans="1:9" x14ac:dyDescent="0.3">
      <c r="A11" s="24"/>
      <c r="B11" s="24"/>
    </row>
    <row r="12" spans="1:9" x14ac:dyDescent="0.3">
      <c r="A12" s="24" t="s">
        <v>164</v>
      </c>
      <c r="B12" s="24"/>
      <c r="C12" s="27">
        <f>SUM(C8:C10)</f>
        <v>983792.18900000001</v>
      </c>
      <c r="D12" s="27">
        <f>SUM(D8:D10)</f>
        <v>564617</v>
      </c>
      <c r="E12" s="27">
        <f>SUM(E8:E10)</f>
        <v>100000</v>
      </c>
      <c r="F12" s="27">
        <f>SUM(F8:F10)</f>
        <v>319175.18900000001</v>
      </c>
    </row>
    <row r="13" spans="1:9" ht="15" thickBot="1" x14ac:dyDescent="0.35"/>
    <row r="14" spans="1:9" ht="15" thickBot="1" x14ac:dyDescent="0.35">
      <c r="C14" s="78" t="s">
        <v>189</v>
      </c>
      <c r="D14" s="79"/>
      <c r="E14" s="80"/>
      <c r="F14" s="29">
        <f>SUM(F8)</f>
        <v>319175.18900000001</v>
      </c>
    </row>
    <row r="16" spans="1:9" ht="15" thickBot="1" x14ac:dyDescent="0.35">
      <c r="A16" s="77" t="s">
        <v>222</v>
      </c>
      <c r="B16" s="77"/>
      <c r="C16" s="62" t="str">
        <f>'General A'!B151</f>
        <v>2015/16</v>
      </c>
      <c r="D16" s="27">
        <f>'General A'!D151</f>
        <v>63360299</v>
      </c>
    </row>
    <row r="17" spans="1:6" ht="15" thickBot="1" x14ac:dyDescent="0.35">
      <c r="A17" s="77" t="s">
        <v>222</v>
      </c>
      <c r="B17" s="77"/>
      <c r="C17" s="62" t="str">
        <f>'General A'!B152</f>
        <v>2016/17</v>
      </c>
      <c r="D17" s="28">
        <f>'General A'!D152</f>
        <v>63922345</v>
      </c>
    </row>
    <row r="18" spans="1:6" ht="15" thickBot="1" x14ac:dyDescent="0.35"/>
    <row r="19" spans="1:6" ht="15" thickBot="1" x14ac:dyDescent="0.35">
      <c r="C19" s="62" t="s">
        <v>190</v>
      </c>
      <c r="D19" s="28">
        <f>SUM(D17-D16)</f>
        <v>562046</v>
      </c>
    </row>
    <row r="20" spans="1:6" ht="15" thickBot="1" x14ac:dyDescent="0.35">
      <c r="D20" s="31"/>
    </row>
    <row r="21" spans="1:6" ht="15" thickBot="1" x14ac:dyDescent="0.35">
      <c r="E21" s="49" t="str">
        <f>'General A'!B151</f>
        <v>2015/16</v>
      </c>
      <c r="F21" s="43" t="str">
        <f>'General A'!B152</f>
        <v>2016/17</v>
      </c>
    </row>
    <row r="22" spans="1:6" x14ac:dyDescent="0.3">
      <c r="C22" s="30" t="s">
        <v>220</v>
      </c>
      <c r="E22" s="27">
        <f>'General A'!J142</f>
        <v>711210</v>
      </c>
      <c r="F22" s="27">
        <f>C8</f>
        <v>723122.18900000001</v>
      </c>
    </row>
    <row r="23" spans="1:6" x14ac:dyDescent="0.3">
      <c r="C23" t="s">
        <v>191</v>
      </c>
      <c r="E23" s="27">
        <f>'General A'!J143</f>
        <v>294212</v>
      </c>
      <c r="F23" s="27">
        <f>D8</f>
        <v>303947</v>
      </c>
    </row>
    <row r="24" spans="1:6" ht="15" thickBot="1" x14ac:dyDescent="0.35">
      <c r="C24" t="s">
        <v>192</v>
      </c>
      <c r="E24" s="27">
        <f>'General A'!J144</f>
        <v>100000</v>
      </c>
      <c r="F24" s="27">
        <f>E8</f>
        <v>100000</v>
      </c>
    </row>
    <row r="25" spans="1:6" ht="15" thickBot="1" x14ac:dyDescent="0.35">
      <c r="C25" s="30" t="s">
        <v>193</v>
      </c>
      <c r="E25" s="29">
        <f>'General A'!J145</f>
        <v>316998</v>
      </c>
      <c r="F25" s="29">
        <f>F8</f>
        <v>319175.18900000001</v>
      </c>
    </row>
    <row r="27" spans="1:6" x14ac:dyDescent="0.3">
      <c r="C27" s="30" t="s">
        <v>221</v>
      </c>
      <c r="E27" s="32">
        <f>'Water F'!O51</f>
        <v>240526</v>
      </c>
      <c r="F27" s="32">
        <f>C10</f>
        <v>260670</v>
      </c>
    </row>
    <row r="28" spans="1:6" x14ac:dyDescent="0.3">
      <c r="C28" t="s">
        <v>191</v>
      </c>
      <c r="E28" s="27">
        <f>'Water F'!O10</f>
        <v>232586</v>
      </c>
      <c r="F28" s="27">
        <f>D10</f>
        <v>260670</v>
      </c>
    </row>
    <row r="29" spans="1:6" x14ac:dyDescent="0.3">
      <c r="C29" t="s">
        <v>192</v>
      </c>
      <c r="E29" s="33">
        <f>'Water F'!O53</f>
        <v>7940</v>
      </c>
      <c r="F29" s="33">
        <f>E10</f>
        <v>0</v>
      </c>
    </row>
    <row r="30" spans="1:6" x14ac:dyDescent="0.3">
      <c r="C30" s="30" t="s">
        <v>193</v>
      </c>
      <c r="E30" s="34">
        <f>SUM(E27-E28-E29)</f>
        <v>0</v>
      </c>
      <c r="F30" s="34">
        <f>F10</f>
        <v>0</v>
      </c>
    </row>
    <row r="33" spans="1:5" x14ac:dyDescent="0.3">
      <c r="A33" s="77" t="s">
        <v>223</v>
      </c>
      <c r="B33" s="77"/>
      <c r="C33" s="77"/>
      <c r="D33" s="62" t="str">
        <f>'General A'!B151</f>
        <v>2015/16</v>
      </c>
      <c r="E33" s="47">
        <f>'General A'!F151</f>
        <v>5.0031013900360541</v>
      </c>
    </row>
    <row r="34" spans="1:5" ht="15" thickBot="1" x14ac:dyDescent="0.35">
      <c r="A34" s="77" t="s">
        <v>223</v>
      </c>
      <c r="B34" s="77"/>
      <c r="C34" s="77"/>
      <c r="D34" s="62" t="str">
        <f>'General A'!B152</f>
        <v>2016/17</v>
      </c>
      <c r="E34" s="46">
        <f>'General A'!F152</f>
        <v>4.9931678820606473</v>
      </c>
    </row>
    <row r="35" spans="1:5" ht="15" thickBot="1" x14ac:dyDescent="0.35">
      <c r="D35" s="62" t="s">
        <v>190</v>
      </c>
      <c r="E35" s="48">
        <f>SUM(E34-E33)</f>
        <v>-9.933507975406819E-3</v>
      </c>
    </row>
  </sheetData>
  <mergeCells count="8">
    <mergeCell ref="A17:B17"/>
    <mergeCell ref="A33:C33"/>
    <mergeCell ref="A34:C34"/>
    <mergeCell ref="B1:H1"/>
    <mergeCell ref="B2:H2"/>
    <mergeCell ref="B3:H3"/>
    <mergeCell ref="C14:E14"/>
    <mergeCell ref="A16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8"/>
  <sheetViews>
    <sheetView showGridLines="0" topLeftCell="A109" workbookViewId="0">
      <selection activeCell="B125" sqref="B125"/>
    </sheetView>
  </sheetViews>
  <sheetFormatPr defaultColWidth="9.109375" defaultRowHeight="14.4" x14ac:dyDescent="0.3"/>
  <cols>
    <col min="1" max="1" width="27.6640625" style="6" bestFit="1" customWidth="1"/>
    <col min="2" max="2" width="9.109375" style="6" bestFit="1" customWidth="1"/>
    <col min="3" max="3" width="34.44140625" style="6" customWidth="1"/>
    <col min="4" max="4" width="14.44140625" style="6" customWidth="1"/>
    <col min="5" max="5" width="13.5546875" style="6" customWidth="1"/>
    <col min="6" max="6" width="14.44140625" style="6" customWidth="1"/>
    <col min="7" max="7" width="13.5546875" style="6" customWidth="1"/>
    <col min="8" max="8" width="14.6640625" style="6" customWidth="1"/>
    <col min="9" max="9" width="13.5546875" style="6" customWidth="1"/>
    <col min="10" max="10" width="14.33203125" style="6" customWidth="1"/>
    <col min="11" max="11" width="14.6640625" style="6" customWidth="1"/>
    <col min="12" max="12" width="13.6640625" style="6" bestFit="1" customWidth="1"/>
    <col min="13" max="13" width="11.88671875" style="6" customWidth="1"/>
    <col min="14" max="14" width="11.109375" style="6" bestFit="1" customWidth="1"/>
    <col min="15" max="15" width="12" style="6" customWidth="1"/>
    <col min="16" max="16384" width="9.109375" style="6"/>
  </cols>
  <sheetData>
    <row r="1" spans="1:15" ht="15.6" x14ac:dyDescent="0.3">
      <c r="A1" s="81" t="s">
        <v>0</v>
      </c>
      <c r="B1" s="81"/>
      <c r="C1" s="81"/>
      <c r="D1" s="81"/>
      <c r="E1" s="81"/>
      <c r="F1" s="81"/>
      <c r="G1" s="54"/>
      <c r="H1" s="7"/>
      <c r="I1" s="54"/>
      <c r="J1" s="54"/>
      <c r="K1" s="54"/>
    </row>
    <row r="2" spans="1:15" x14ac:dyDescent="0.3">
      <c r="B2" s="83" t="s">
        <v>48</v>
      </c>
      <c r="C2" s="84"/>
    </row>
    <row r="3" spans="1:15" ht="43.8" thickBot="1" x14ac:dyDescent="0.35">
      <c r="B3" s="87" t="s">
        <v>2</v>
      </c>
      <c r="C3" s="87"/>
      <c r="D3" s="2" t="s">
        <v>5</v>
      </c>
      <c r="E3" s="2" t="s">
        <v>200</v>
      </c>
      <c r="F3" s="2" t="s">
        <v>7</v>
      </c>
      <c r="G3" s="2" t="s">
        <v>201</v>
      </c>
      <c r="H3" s="2" t="s">
        <v>199</v>
      </c>
      <c r="I3" s="2" t="s">
        <v>202</v>
      </c>
      <c r="J3" s="2" t="s">
        <v>203</v>
      </c>
      <c r="K3" s="2" t="s">
        <v>211</v>
      </c>
      <c r="L3" s="63" t="s">
        <v>215</v>
      </c>
      <c r="N3" s="1"/>
    </row>
    <row r="4" spans="1:15" x14ac:dyDescent="0.3">
      <c r="A4" s="88" t="s">
        <v>1</v>
      </c>
      <c r="B4" s="2">
        <v>1001</v>
      </c>
      <c r="C4" s="2" t="s">
        <v>9</v>
      </c>
      <c r="D4" s="3">
        <v>301064</v>
      </c>
      <c r="E4" s="3">
        <v>303184</v>
      </c>
      <c r="F4" s="3">
        <v>304857</v>
      </c>
      <c r="G4" s="3">
        <v>304857</v>
      </c>
      <c r="H4" s="3">
        <v>312375</v>
      </c>
      <c r="I4" s="3">
        <v>312158</v>
      </c>
      <c r="J4" s="3">
        <v>316998</v>
      </c>
      <c r="K4" s="3">
        <v>316836.43</v>
      </c>
      <c r="L4" s="3"/>
      <c r="N4" s="37"/>
      <c r="O4" s="9"/>
    </row>
    <row r="5" spans="1:15" x14ac:dyDescent="0.3">
      <c r="A5" s="89"/>
      <c r="B5" s="2">
        <v>1081</v>
      </c>
      <c r="C5" s="2" t="s">
        <v>10</v>
      </c>
      <c r="D5" s="3">
        <v>808</v>
      </c>
      <c r="E5" s="3">
        <v>808</v>
      </c>
      <c r="F5" s="3">
        <v>826</v>
      </c>
      <c r="G5" s="3">
        <v>826</v>
      </c>
      <c r="H5" s="3">
        <v>842</v>
      </c>
      <c r="I5" s="3">
        <v>842</v>
      </c>
      <c r="J5" s="3">
        <v>858</v>
      </c>
      <c r="K5" s="3">
        <v>21760.959999999999</v>
      </c>
      <c r="L5" s="3">
        <v>874</v>
      </c>
      <c r="M5" s="8"/>
      <c r="O5" s="9"/>
    </row>
    <row r="6" spans="1:15" x14ac:dyDescent="0.3">
      <c r="A6" s="89"/>
      <c r="B6" s="2">
        <v>1090</v>
      </c>
      <c r="C6" s="2" t="s">
        <v>11</v>
      </c>
      <c r="D6" s="3">
        <v>3500</v>
      </c>
      <c r="E6" s="3">
        <v>4879</v>
      </c>
      <c r="F6" s="3">
        <v>3500</v>
      </c>
      <c r="G6" s="3">
        <v>4139</v>
      </c>
      <c r="H6" s="3">
        <v>4200</v>
      </c>
      <c r="I6" s="3">
        <v>4369</v>
      </c>
      <c r="J6" s="3">
        <v>4200</v>
      </c>
      <c r="K6" s="3">
        <v>6345.06</v>
      </c>
      <c r="L6" s="3">
        <v>4200</v>
      </c>
    </row>
    <row r="7" spans="1:15" ht="15" thickBot="1" x14ac:dyDescent="0.35">
      <c r="A7" s="90"/>
      <c r="B7" s="2">
        <v>1091</v>
      </c>
      <c r="C7" s="2" t="s">
        <v>12</v>
      </c>
      <c r="D7" s="3">
        <v>3800</v>
      </c>
      <c r="E7" s="3">
        <v>3997</v>
      </c>
      <c r="F7" s="3">
        <v>3300</v>
      </c>
      <c r="G7" s="3">
        <v>4226</v>
      </c>
      <c r="H7" s="3">
        <v>3800</v>
      </c>
      <c r="I7" s="3">
        <v>4389</v>
      </c>
      <c r="J7" s="3">
        <v>3800</v>
      </c>
      <c r="K7" s="3">
        <v>4243.49</v>
      </c>
      <c r="L7" s="3">
        <v>3800</v>
      </c>
    </row>
    <row r="8" spans="1:15" x14ac:dyDescent="0.3">
      <c r="A8" s="88" t="s">
        <v>44</v>
      </c>
      <c r="B8" s="2">
        <v>1120</v>
      </c>
      <c r="C8" s="2" t="s">
        <v>13</v>
      </c>
      <c r="D8" s="3">
        <v>50000</v>
      </c>
      <c r="E8" s="3">
        <v>74178</v>
      </c>
      <c r="F8" s="3">
        <v>50000</v>
      </c>
      <c r="G8" s="3">
        <v>74178</v>
      </c>
      <c r="H8" s="3">
        <v>55000</v>
      </c>
      <c r="I8" s="3">
        <v>77404</v>
      </c>
      <c r="J8" s="3">
        <v>65000</v>
      </c>
      <c r="K8" s="3">
        <v>34518.68</v>
      </c>
      <c r="L8" s="3">
        <v>65000</v>
      </c>
      <c r="M8" s="8"/>
    </row>
    <row r="9" spans="1:15" ht="15" thickBot="1" x14ac:dyDescent="0.35">
      <c r="A9" s="90"/>
      <c r="B9" s="2">
        <v>1170</v>
      </c>
      <c r="C9" s="2" t="s">
        <v>14</v>
      </c>
      <c r="D9" s="3">
        <v>16000</v>
      </c>
      <c r="E9" s="3">
        <v>16282</v>
      </c>
      <c r="F9" s="3">
        <v>15000</v>
      </c>
      <c r="G9" s="3">
        <v>15687</v>
      </c>
      <c r="H9" s="3">
        <v>16000</v>
      </c>
      <c r="I9" s="3">
        <v>15207</v>
      </c>
      <c r="J9" s="3">
        <v>15000</v>
      </c>
      <c r="K9" s="3">
        <v>7434.4</v>
      </c>
      <c r="L9" s="3">
        <v>15000</v>
      </c>
      <c r="N9" s="8"/>
    </row>
    <row r="10" spans="1:15" x14ac:dyDescent="0.3">
      <c r="A10" s="88" t="s">
        <v>15</v>
      </c>
      <c r="B10" s="2">
        <v>1255</v>
      </c>
      <c r="C10" s="2" t="s">
        <v>16</v>
      </c>
      <c r="D10" s="3">
        <v>250</v>
      </c>
      <c r="E10" s="3">
        <v>305</v>
      </c>
      <c r="F10" s="3">
        <v>250</v>
      </c>
      <c r="G10" s="3">
        <v>160</v>
      </c>
      <c r="H10" s="3">
        <v>250</v>
      </c>
      <c r="I10" s="3">
        <v>214</v>
      </c>
      <c r="J10" s="3">
        <v>250</v>
      </c>
      <c r="K10" s="3">
        <v>360.61</v>
      </c>
      <c r="L10" s="3">
        <v>250</v>
      </c>
      <c r="N10" s="8"/>
    </row>
    <row r="11" spans="1:15" x14ac:dyDescent="0.3">
      <c r="A11" s="89"/>
      <c r="B11" s="2">
        <v>1520</v>
      </c>
      <c r="C11" s="2" t="s">
        <v>17</v>
      </c>
      <c r="D11" s="3">
        <v>50</v>
      </c>
      <c r="E11" s="3">
        <v>30</v>
      </c>
      <c r="F11" s="3">
        <v>50</v>
      </c>
      <c r="G11" s="3">
        <v>53</v>
      </c>
      <c r="H11" s="3">
        <v>45</v>
      </c>
      <c r="I11" s="3">
        <v>0</v>
      </c>
      <c r="J11" s="3">
        <v>45</v>
      </c>
      <c r="K11" s="3">
        <v>0</v>
      </c>
      <c r="L11" s="3">
        <v>45</v>
      </c>
      <c r="N11" s="8"/>
    </row>
    <row r="12" spans="1:15" x14ac:dyDescent="0.3">
      <c r="A12" s="89"/>
      <c r="B12" s="2">
        <v>1560</v>
      </c>
      <c r="C12" s="2" t="s">
        <v>18</v>
      </c>
      <c r="D12" s="3">
        <v>100</v>
      </c>
      <c r="E12" s="3"/>
      <c r="F12" s="3">
        <v>100</v>
      </c>
      <c r="G12" s="3"/>
      <c r="H12" s="3">
        <v>0</v>
      </c>
      <c r="I12" s="3"/>
      <c r="J12" s="3">
        <v>0</v>
      </c>
      <c r="K12" s="3">
        <v>-25</v>
      </c>
      <c r="L12" s="3">
        <v>0</v>
      </c>
    </row>
    <row r="13" spans="1:15" x14ac:dyDescent="0.3">
      <c r="A13" s="89"/>
      <c r="B13" s="2">
        <v>1710</v>
      </c>
      <c r="C13" s="2" t="s">
        <v>19</v>
      </c>
      <c r="D13" s="3">
        <v>504</v>
      </c>
      <c r="E13" s="3">
        <v>546</v>
      </c>
      <c r="F13" s="3">
        <v>504</v>
      </c>
      <c r="G13" s="3">
        <v>420</v>
      </c>
      <c r="H13" s="3">
        <v>0</v>
      </c>
      <c r="I13" s="3">
        <v>126</v>
      </c>
      <c r="J13" s="3">
        <v>0</v>
      </c>
      <c r="K13" s="3">
        <v>0</v>
      </c>
      <c r="L13" s="3">
        <v>0</v>
      </c>
      <c r="N13" s="9"/>
    </row>
    <row r="14" spans="1:15" x14ac:dyDescent="0.3">
      <c r="A14" s="89"/>
      <c r="B14" s="2">
        <v>2089</v>
      </c>
      <c r="C14" s="2" t="s">
        <v>20</v>
      </c>
      <c r="D14" s="3">
        <v>75</v>
      </c>
      <c r="E14" s="3">
        <v>0</v>
      </c>
      <c r="F14" s="3">
        <v>75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N14" s="9"/>
    </row>
    <row r="15" spans="1:15" x14ac:dyDescent="0.3">
      <c r="A15" s="89"/>
      <c r="B15" s="2">
        <v>2110</v>
      </c>
      <c r="C15" s="2" t="s">
        <v>21</v>
      </c>
      <c r="D15" s="3">
        <v>150</v>
      </c>
      <c r="E15" s="3"/>
      <c r="F15" s="3">
        <v>150</v>
      </c>
      <c r="G15" s="3"/>
      <c r="H15" s="3">
        <v>150</v>
      </c>
      <c r="I15" s="3"/>
      <c r="J15" s="3">
        <v>150</v>
      </c>
      <c r="K15" s="3">
        <v>0</v>
      </c>
      <c r="L15" s="3">
        <v>150</v>
      </c>
    </row>
    <row r="16" spans="1:15" x14ac:dyDescent="0.3">
      <c r="A16" s="89"/>
      <c r="B16" s="2">
        <v>2115</v>
      </c>
      <c r="C16" s="2" t="s">
        <v>22</v>
      </c>
      <c r="D16" s="3">
        <v>25</v>
      </c>
      <c r="E16" s="3">
        <v>100</v>
      </c>
      <c r="F16" s="3">
        <v>25</v>
      </c>
      <c r="G16" s="3">
        <v>592</v>
      </c>
      <c r="H16" s="3">
        <v>25</v>
      </c>
      <c r="I16" s="3">
        <v>0</v>
      </c>
      <c r="J16" s="3">
        <v>25</v>
      </c>
      <c r="K16" s="3">
        <v>0</v>
      </c>
      <c r="L16" s="3">
        <v>25</v>
      </c>
    </row>
    <row r="17" spans="1:12" x14ac:dyDescent="0.3">
      <c r="A17" s="89"/>
      <c r="B17" s="2">
        <v>2130</v>
      </c>
      <c r="C17" s="2" t="s">
        <v>23</v>
      </c>
      <c r="D17" s="3">
        <v>74375</v>
      </c>
      <c r="E17" s="3">
        <v>74871</v>
      </c>
      <c r="F17" s="3">
        <v>74725</v>
      </c>
      <c r="G17" s="3">
        <v>75081</v>
      </c>
      <c r="H17" s="3">
        <v>74725</v>
      </c>
      <c r="I17" s="3">
        <v>75512</v>
      </c>
      <c r="J17" s="3">
        <v>85400</v>
      </c>
      <c r="K17" s="3">
        <v>85703</v>
      </c>
      <c r="L17" s="3">
        <v>86000</v>
      </c>
    </row>
    <row r="18" spans="1:12" x14ac:dyDescent="0.3">
      <c r="A18" s="89"/>
      <c r="B18" s="2">
        <v>2130</v>
      </c>
      <c r="C18" s="2" t="s">
        <v>25</v>
      </c>
      <c r="D18" s="3">
        <v>100</v>
      </c>
      <c r="E18" s="3">
        <v>0</v>
      </c>
      <c r="F18" s="3">
        <v>0</v>
      </c>
      <c r="G18" s="3">
        <v>0</v>
      </c>
      <c r="H18" s="3">
        <v>100</v>
      </c>
      <c r="I18" s="3">
        <v>0</v>
      </c>
      <c r="J18" s="3">
        <v>60</v>
      </c>
      <c r="K18" s="3">
        <v>60</v>
      </c>
      <c r="L18" s="3">
        <v>60</v>
      </c>
    </row>
    <row r="19" spans="1:12" x14ac:dyDescent="0.3">
      <c r="A19" s="89"/>
      <c r="B19" s="2">
        <v>2130</v>
      </c>
      <c r="C19" s="2" t="s">
        <v>24</v>
      </c>
      <c r="D19" s="3">
        <v>750</v>
      </c>
      <c r="E19" s="3">
        <v>0</v>
      </c>
      <c r="F19" s="3">
        <v>250</v>
      </c>
      <c r="G19" s="3">
        <v>0</v>
      </c>
      <c r="H19" s="3">
        <v>200</v>
      </c>
      <c r="I19" s="3">
        <v>0</v>
      </c>
      <c r="J19" s="3">
        <v>200</v>
      </c>
      <c r="K19" s="3">
        <v>200</v>
      </c>
      <c r="L19" s="3">
        <v>200</v>
      </c>
    </row>
    <row r="20" spans="1:12" x14ac:dyDescent="0.3">
      <c r="A20" s="89"/>
      <c r="B20" s="2">
        <v>2389</v>
      </c>
      <c r="C20" s="2" t="s">
        <v>26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1828</v>
      </c>
      <c r="J20" s="3">
        <v>0</v>
      </c>
      <c r="K20" s="3">
        <v>0</v>
      </c>
      <c r="L20" s="3">
        <v>0</v>
      </c>
    </row>
    <row r="21" spans="1:12" x14ac:dyDescent="0.3">
      <c r="A21" s="89"/>
      <c r="B21" s="2">
        <v>2530</v>
      </c>
      <c r="C21" s="2" t="s">
        <v>27</v>
      </c>
      <c r="D21" s="3">
        <v>10</v>
      </c>
      <c r="E21" s="3">
        <v>10</v>
      </c>
      <c r="F21" s="3">
        <v>10</v>
      </c>
      <c r="G21" s="3">
        <v>0</v>
      </c>
      <c r="H21" s="3">
        <v>10</v>
      </c>
      <c r="I21" s="3">
        <v>0</v>
      </c>
      <c r="J21" s="3">
        <v>10</v>
      </c>
      <c r="K21" s="3">
        <v>0</v>
      </c>
      <c r="L21" s="3">
        <v>0</v>
      </c>
    </row>
    <row r="22" spans="1:12" x14ac:dyDescent="0.3">
      <c r="A22" s="89"/>
      <c r="B22" s="2">
        <v>2590</v>
      </c>
      <c r="C22" s="2" t="s">
        <v>28</v>
      </c>
      <c r="D22" s="3">
        <v>1200</v>
      </c>
      <c r="E22" s="3">
        <v>2290</v>
      </c>
      <c r="F22" s="3">
        <v>1200</v>
      </c>
      <c r="G22" s="3">
        <v>610</v>
      </c>
      <c r="H22" s="3">
        <v>1200</v>
      </c>
      <c r="I22" s="3">
        <v>2145</v>
      </c>
      <c r="J22" s="3">
        <v>1200</v>
      </c>
      <c r="K22" s="3">
        <v>1650</v>
      </c>
      <c r="L22" s="3">
        <v>1200</v>
      </c>
    </row>
    <row r="23" spans="1:12" x14ac:dyDescent="0.3">
      <c r="A23" s="89"/>
      <c r="B23" s="2">
        <v>2610</v>
      </c>
      <c r="C23" s="2" t="s">
        <v>29</v>
      </c>
      <c r="D23" s="3">
        <v>28000</v>
      </c>
      <c r="E23" s="3">
        <v>63951</v>
      </c>
      <c r="F23" s="3">
        <v>39000</v>
      </c>
      <c r="G23" s="3">
        <v>54546</v>
      </c>
      <c r="H23" s="3">
        <v>43000</v>
      </c>
      <c r="I23" s="3">
        <v>79375</v>
      </c>
      <c r="J23" s="3">
        <v>45000</v>
      </c>
      <c r="K23" s="3">
        <v>27464.38</v>
      </c>
      <c r="L23" s="3">
        <v>54129</v>
      </c>
    </row>
    <row r="24" spans="1:12" x14ac:dyDescent="0.3">
      <c r="A24" s="91" t="s">
        <v>45</v>
      </c>
      <c r="B24" s="57">
        <v>3001</v>
      </c>
      <c r="C24" s="2" t="s">
        <v>30</v>
      </c>
      <c r="D24" s="3">
        <v>10550</v>
      </c>
      <c r="E24" s="3">
        <v>10548</v>
      </c>
      <c r="F24" s="3">
        <v>10550</v>
      </c>
      <c r="G24" s="3">
        <v>11451</v>
      </c>
      <c r="H24" s="3">
        <v>10548</v>
      </c>
      <c r="I24" s="3">
        <v>16679</v>
      </c>
      <c r="J24" s="3">
        <v>10548</v>
      </c>
      <c r="K24" s="3">
        <v>11754</v>
      </c>
      <c r="L24" s="3">
        <v>10548</v>
      </c>
    </row>
    <row r="25" spans="1:12" x14ac:dyDescent="0.3">
      <c r="A25" s="92"/>
      <c r="B25" s="57">
        <v>3005</v>
      </c>
      <c r="C25" s="2" t="s">
        <v>31</v>
      </c>
      <c r="D25" s="3">
        <v>10000</v>
      </c>
      <c r="E25" s="3">
        <v>9369</v>
      </c>
      <c r="F25" s="3">
        <v>9000</v>
      </c>
      <c r="G25" s="3">
        <v>10631</v>
      </c>
      <c r="H25" s="3">
        <v>9000</v>
      </c>
      <c r="I25" s="3">
        <v>7228</v>
      </c>
      <c r="J25" s="3">
        <v>9000</v>
      </c>
      <c r="K25" s="3">
        <v>0</v>
      </c>
      <c r="L25" s="3">
        <v>9000</v>
      </c>
    </row>
    <row r="26" spans="1:12" x14ac:dyDescent="0.3">
      <c r="A26" s="92"/>
      <c r="B26" s="57">
        <v>3389</v>
      </c>
      <c r="C26" s="2" t="s">
        <v>32</v>
      </c>
      <c r="D26" s="3">
        <v>5160</v>
      </c>
      <c r="E26" s="3">
        <v>4350</v>
      </c>
      <c r="F26" s="3">
        <v>7876</v>
      </c>
      <c r="G26" s="3">
        <v>0</v>
      </c>
      <c r="H26" s="3">
        <v>6800</v>
      </c>
      <c r="I26" s="3">
        <v>8521</v>
      </c>
      <c r="J26" s="3">
        <v>6800</v>
      </c>
      <c r="K26" s="3">
        <v>3456</v>
      </c>
      <c r="L26" s="3">
        <v>6800</v>
      </c>
    </row>
    <row r="27" spans="1:12" x14ac:dyDescent="0.3">
      <c r="A27" s="92"/>
      <c r="B27" s="57">
        <v>3389</v>
      </c>
      <c r="C27" s="94" t="s">
        <v>33</v>
      </c>
      <c r="D27" s="3">
        <v>1350</v>
      </c>
      <c r="E27" s="3"/>
      <c r="F27" s="3">
        <v>1440</v>
      </c>
      <c r="G27" s="3"/>
      <c r="H27" s="3">
        <v>1775</v>
      </c>
      <c r="I27" s="3"/>
      <c r="J27" s="3">
        <v>1775</v>
      </c>
      <c r="K27" s="3">
        <v>0</v>
      </c>
      <c r="L27" s="3">
        <v>1775</v>
      </c>
    </row>
    <row r="28" spans="1:12" x14ac:dyDescent="0.3">
      <c r="A28" s="92"/>
      <c r="B28" s="57">
        <v>3389</v>
      </c>
      <c r="C28" s="94"/>
      <c r="D28" s="3">
        <v>810</v>
      </c>
      <c r="E28" s="3"/>
      <c r="F28" s="3">
        <v>0</v>
      </c>
      <c r="G28" s="3"/>
      <c r="H28" s="3">
        <v>0</v>
      </c>
      <c r="I28" s="3"/>
      <c r="J28" s="3">
        <v>0</v>
      </c>
      <c r="K28" s="3">
        <v>0</v>
      </c>
      <c r="L28" s="3">
        <v>0</v>
      </c>
    </row>
    <row r="29" spans="1:12" x14ac:dyDescent="0.3">
      <c r="A29" s="92"/>
      <c r="B29" s="57">
        <v>3389</v>
      </c>
      <c r="C29" s="2" t="s">
        <v>34</v>
      </c>
      <c r="D29" s="3">
        <v>0</v>
      </c>
      <c r="E29" s="3"/>
      <c r="F29" s="3">
        <v>0</v>
      </c>
      <c r="G29" s="3"/>
      <c r="H29" s="3">
        <v>0</v>
      </c>
      <c r="I29" s="3"/>
      <c r="J29" s="3">
        <v>0</v>
      </c>
      <c r="K29" s="3">
        <v>0</v>
      </c>
      <c r="L29" s="3">
        <v>0</v>
      </c>
    </row>
    <row r="30" spans="1:12" x14ac:dyDescent="0.3">
      <c r="A30" s="93"/>
      <c r="B30" s="57">
        <v>3501</v>
      </c>
      <c r="C30" s="2" t="s">
        <v>35</v>
      </c>
      <c r="D30" s="3">
        <v>68015</v>
      </c>
      <c r="E30" s="3">
        <v>63195</v>
      </c>
      <c r="F30" s="3">
        <v>27382</v>
      </c>
      <c r="G30" s="3">
        <v>0</v>
      </c>
      <c r="H30" s="3">
        <v>61412</v>
      </c>
      <c r="I30" s="3">
        <v>43508</v>
      </c>
      <c r="J30" s="3">
        <v>44841</v>
      </c>
      <c r="K30" s="3">
        <v>45500</v>
      </c>
      <c r="L30" s="3">
        <v>44841</v>
      </c>
    </row>
    <row r="31" spans="1:12" x14ac:dyDescent="0.3">
      <c r="A31" s="89" t="s">
        <v>36</v>
      </c>
      <c r="B31" s="2">
        <v>2401</v>
      </c>
      <c r="C31" s="2" t="s">
        <v>40</v>
      </c>
      <c r="D31" s="3">
        <v>1000</v>
      </c>
      <c r="E31" s="3">
        <v>341</v>
      </c>
      <c r="F31" s="3">
        <v>400</v>
      </c>
      <c r="G31" s="3">
        <v>304</v>
      </c>
      <c r="H31" s="3">
        <v>250</v>
      </c>
      <c r="I31" s="3">
        <v>184</v>
      </c>
      <c r="J31" s="3">
        <v>0</v>
      </c>
      <c r="K31" s="3">
        <v>134.38999999999999</v>
      </c>
      <c r="L31" s="3">
        <v>0</v>
      </c>
    </row>
    <row r="32" spans="1:12" x14ac:dyDescent="0.3">
      <c r="A32" s="89"/>
      <c r="B32" s="2">
        <v>2665</v>
      </c>
      <c r="C32" s="2" t="s">
        <v>210</v>
      </c>
      <c r="D32" s="3">
        <v>0</v>
      </c>
      <c r="E32" s="3">
        <v>0</v>
      </c>
      <c r="F32" s="3">
        <v>0</v>
      </c>
      <c r="G32" s="3">
        <v>3028</v>
      </c>
      <c r="H32" s="3">
        <v>0</v>
      </c>
      <c r="I32" s="3">
        <v>0</v>
      </c>
      <c r="J32" s="3"/>
      <c r="K32" s="3">
        <v>0</v>
      </c>
      <c r="L32" s="3"/>
    </row>
    <row r="33" spans="1:12" x14ac:dyDescent="0.3">
      <c r="A33" s="89"/>
      <c r="B33" s="2">
        <v>2680</v>
      </c>
      <c r="C33" s="2" t="s">
        <v>208</v>
      </c>
      <c r="D33" s="3">
        <v>0</v>
      </c>
      <c r="E33" s="3">
        <v>0</v>
      </c>
      <c r="F33" s="3">
        <v>0</v>
      </c>
      <c r="G33" s="3">
        <v>14053</v>
      </c>
      <c r="H33" s="3">
        <v>0</v>
      </c>
      <c r="I33" s="3">
        <v>908</v>
      </c>
      <c r="J33" s="3">
        <v>0</v>
      </c>
      <c r="K33" s="3">
        <v>0</v>
      </c>
      <c r="L33" s="3"/>
    </row>
    <row r="34" spans="1:12" x14ac:dyDescent="0.3">
      <c r="A34" s="89"/>
      <c r="B34" s="2">
        <v>2701</v>
      </c>
      <c r="C34" s="2" t="s">
        <v>39</v>
      </c>
      <c r="D34" s="3">
        <v>50</v>
      </c>
      <c r="E34" s="3">
        <v>2678</v>
      </c>
      <c r="F34" s="3">
        <v>0</v>
      </c>
      <c r="G34" s="3">
        <v>1143</v>
      </c>
      <c r="H34" s="3">
        <v>25</v>
      </c>
      <c r="I34" s="3">
        <v>0</v>
      </c>
      <c r="J34" s="3">
        <v>0</v>
      </c>
      <c r="K34" s="3">
        <v>0</v>
      </c>
      <c r="L34" s="3">
        <v>0</v>
      </c>
    </row>
    <row r="35" spans="1:12" x14ac:dyDescent="0.3">
      <c r="A35" s="89"/>
      <c r="B35" s="2">
        <v>2705</v>
      </c>
      <c r="C35" s="2" t="s">
        <v>209</v>
      </c>
      <c r="D35" s="3">
        <v>0</v>
      </c>
      <c r="E35" s="3">
        <v>0</v>
      </c>
      <c r="F35" s="3">
        <v>0</v>
      </c>
      <c r="G35" s="3">
        <v>500</v>
      </c>
      <c r="H35" s="3">
        <v>0</v>
      </c>
      <c r="I35" s="3">
        <v>0</v>
      </c>
      <c r="J35" s="3">
        <v>0</v>
      </c>
      <c r="K35" s="3">
        <v>0</v>
      </c>
      <c r="L35" s="3"/>
    </row>
    <row r="36" spans="1:12" x14ac:dyDescent="0.3">
      <c r="A36" s="89"/>
      <c r="B36" s="2">
        <v>2770</v>
      </c>
      <c r="C36" s="2" t="s">
        <v>38</v>
      </c>
      <c r="D36" s="3">
        <v>500</v>
      </c>
      <c r="E36" s="3">
        <v>10173</v>
      </c>
      <c r="F36" s="3">
        <v>500</v>
      </c>
      <c r="G36" s="3">
        <v>8288</v>
      </c>
      <c r="H36" s="3">
        <v>250</v>
      </c>
      <c r="I36" s="3">
        <v>524</v>
      </c>
      <c r="J36" s="3">
        <v>50</v>
      </c>
      <c r="K36" s="3">
        <v>422.24</v>
      </c>
      <c r="L36" s="3">
        <v>50</v>
      </c>
    </row>
    <row r="37" spans="1:12" ht="15" thickBot="1" x14ac:dyDescent="0.35">
      <c r="A37" s="90"/>
      <c r="B37" s="2">
        <v>5031</v>
      </c>
      <c r="C37" s="2" t="s">
        <v>37</v>
      </c>
      <c r="D37" s="3">
        <v>6474</v>
      </c>
      <c r="E37" s="3"/>
      <c r="F37" s="3">
        <v>6237</v>
      </c>
      <c r="G37" s="3"/>
      <c r="H37" s="3">
        <v>0</v>
      </c>
      <c r="I37" s="3">
        <v>62000</v>
      </c>
      <c r="J37" s="3">
        <v>0</v>
      </c>
      <c r="K37" s="3">
        <v>0</v>
      </c>
      <c r="L37" s="3">
        <v>0</v>
      </c>
    </row>
    <row r="38" spans="1:12" x14ac:dyDescent="0.3">
      <c r="D38" s="8"/>
      <c r="E38" s="8"/>
      <c r="F38" s="8"/>
      <c r="G38" s="8"/>
      <c r="H38" s="8"/>
      <c r="I38" s="8"/>
    </row>
    <row r="39" spans="1:12" x14ac:dyDescent="0.3">
      <c r="A39" s="2" t="s">
        <v>41</v>
      </c>
      <c r="B39" s="2"/>
      <c r="C39" s="2"/>
      <c r="D39" s="2" t="s">
        <v>5</v>
      </c>
      <c r="E39" s="2" t="s">
        <v>6</v>
      </c>
      <c r="F39" s="2" t="s">
        <v>7</v>
      </c>
      <c r="G39" s="35" t="s">
        <v>201</v>
      </c>
      <c r="H39" s="35" t="s">
        <v>199</v>
      </c>
      <c r="I39" s="35" t="s">
        <v>202</v>
      </c>
      <c r="J39" s="38" t="s">
        <v>203</v>
      </c>
      <c r="K39" s="42" t="s">
        <v>211</v>
      </c>
      <c r="L39" s="38" t="s">
        <v>206</v>
      </c>
    </row>
    <row r="40" spans="1:12" x14ac:dyDescent="0.3">
      <c r="A40" s="2" t="s">
        <v>42</v>
      </c>
      <c r="B40" s="2"/>
      <c r="C40" s="2"/>
      <c r="D40" s="3">
        <f>SUM(D4:D7)</f>
        <v>309172</v>
      </c>
      <c r="E40" s="3">
        <f>SUM(E4:E7)</f>
        <v>312868</v>
      </c>
      <c r="F40" s="3">
        <f>SUM(F4:F7)</f>
        <v>312483</v>
      </c>
      <c r="G40" s="3">
        <f t="shared" ref="G40" si="0">SUM(G4:G7)</f>
        <v>314048</v>
      </c>
      <c r="H40" s="10">
        <f t="shared" ref="H40:L40" si="1">SUM(H4:H7)</f>
        <v>321217</v>
      </c>
      <c r="I40" s="10">
        <f t="shared" si="1"/>
        <v>321758</v>
      </c>
      <c r="J40" s="3">
        <f t="shared" ref="J40:K40" si="2">SUM(J4:J7)</f>
        <v>325856</v>
      </c>
      <c r="K40" s="3">
        <f t="shared" si="2"/>
        <v>349185.94</v>
      </c>
      <c r="L40" s="10">
        <f t="shared" si="1"/>
        <v>8874</v>
      </c>
    </row>
    <row r="41" spans="1:12" x14ac:dyDescent="0.3">
      <c r="A41" s="2" t="s">
        <v>43</v>
      </c>
      <c r="B41" s="2"/>
      <c r="C41" s="2"/>
      <c r="D41" s="3">
        <f>SUM(D8:D9)</f>
        <v>66000</v>
      </c>
      <c r="E41" s="3">
        <f>SUM(E8:E9)</f>
        <v>90460</v>
      </c>
      <c r="F41" s="3">
        <f>SUM(F8:F9)</f>
        <v>65000</v>
      </c>
      <c r="G41" s="3">
        <f t="shared" ref="G41" si="3">SUM(G8:G9)</f>
        <v>89865</v>
      </c>
      <c r="H41" s="10">
        <f t="shared" ref="H41:L41" si="4">SUM(H8:H9)</f>
        <v>71000</v>
      </c>
      <c r="I41" s="10">
        <f t="shared" si="4"/>
        <v>92611</v>
      </c>
      <c r="J41" s="3">
        <f t="shared" ref="J41:K41" si="5">SUM(J8:J9)</f>
        <v>80000</v>
      </c>
      <c r="K41" s="3">
        <f t="shared" si="5"/>
        <v>41953.08</v>
      </c>
      <c r="L41" s="10">
        <f t="shared" si="4"/>
        <v>80000</v>
      </c>
    </row>
    <row r="42" spans="1:12" x14ac:dyDescent="0.3">
      <c r="A42" s="2" t="s">
        <v>15</v>
      </c>
      <c r="B42" s="2"/>
      <c r="C42" s="2"/>
      <c r="D42" s="3">
        <f>SUM(D10:D23)</f>
        <v>105589</v>
      </c>
      <c r="E42" s="3">
        <f>SUM(E10:E23)</f>
        <v>142103</v>
      </c>
      <c r="F42" s="3">
        <f>SUM(F10:F23)</f>
        <v>116339</v>
      </c>
      <c r="G42" s="3">
        <f t="shared" ref="G42" si="6">SUM(G10:G23)</f>
        <v>131462</v>
      </c>
      <c r="H42" s="10">
        <f t="shared" ref="H42:L42" si="7">SUM(H10:H23)</f>
        <v>119705</v>
      </c>
      <c r="I42" s="10">
        <f t="shared" si="7"/>
        <v>159200</v>
      </c>
      <c r="J42" s="3">
        <f t="shared" ref="J42:K42" si="8">SUM(J10:J23)</f>
        <v>132340</v>
      </c>
      <c r="K42" s="3">
        <f t="shared" si="8"/>
        <v>115412.99</v>
      </c>
      <c r="L42" s="10">
        <f t="shared" si="7"/>
        <v>142059</v>
      </c>
    </row>
    <row r="43" spans="1:12" x14ac:dyDescent="0.3">
      <c r="A43" s="2" t="s">
        <v>45</v>
      </c>
      <c r="B43" s="2"/>
      <c r="C43" s="2"/>
      <c r="D43" s="3">
        <f t="shared" ref="D43:E43" si="9">SUM(D24:D30)</f>
        <v>95885</v>
      </c>
      <c r="E43" s="3">
        <f t="shared" si="9"/>
        <v>87462</v>
      </c>
      <c r="F43" s="3">
        <f>SUM(F24:F30)</f>
        <v>56248</v>
      </c>
      <c r="G43" s="3">
        <f t="shared" ref="G43" si="10">SUM(G24:G30)</f>
        <v>22082</v>
      </c>
      <c r="H43" s="10">
        <f t="shared" ref="H43:L43" si="11">SUM(H24:H30)</f>
        <v>89535</v>
      </c>
      <c r="I43" s="10">
        <f t="shared" si="11"/>
        <v>75936</v>
      </c>
      <c r="J43" s="3">
        <f t="shared" ref="J43:K43" si="12">SUM(J24:J30)</f>
        <v>72964</v>
      </c>
      <c r="K43" s="3">
        <f t="shared" si="12"/>
        <v>60710</v>
      </c>
      <c r="L43" s="10">
        <f t="shared" si="11"/>
        <v>72964</v>
      </c>
    </row>
    <row r="44" spans="1:12" x14ac:dyDescent="0.3">
      <c r="A44" s="2" t="s">
        <v>36</v>
      </c>
      <c r="B44" s="2"/>
      <c r="C44" s="2"/>
      <c r="D44" s="3">
        <f t="shared" ref="D44:E44" si="13">SUM(D31:D37)</f>
        <v>8024</v>
      </c>
      <c r="E44" s="3">
        <f t="shared" si="13"/>
        <v>13192</v>
      </c>
      <c r="F44" s="3">
        <f>SUM(F31:F37)</f>
        <v>7137</v>
      </c>
      <c r="G44" s="3">
        <f t="shared" ref="G44" si="14">SUM(G31:G37)</f>
        <v>27316</v>
      </c>
      <c r="H44" s="10">
        <f t="shared" ref="H44:L44" si="15">SUM(H31:H37)</f>
        <v>525</v>
      </c>
      <c r="I44" s="10">
        <f t="shared" si="15"/>
        <v>63616</v>
      </c>
      <c r="J44" s="3">
        <f t="shared" ref="J44:K44" si="16">SUM(J31:J37)</f>
        <v>50</v>
      </c>
      <c r="K44" s="3">
        <f t="shared" si="16"/>
        <v>556.63</v>
      </c>
      <c r="L44" s="10">
        <f t="shared" si="15"/>
        <v>50</v>
      </c>
    </row>
    <row r="45" spans="1:12" x14ac:dyDescent="0.3">
      <c r="A45" s="1" t="s">
        <v>46</v>
      </c>
      <c r="D45" s="11">
        <f t="shared" ref="D45:E45" si="17">SUM(D40:D44)</f>
        <v>584670</v>
      </c>
      <c r="E45" s="11">
        <f t="shared" si="17"/>
        <v>646085</v>
      </c>
      <c r="F45" s="11">
        <f>SUM(F40:F44)</f>
        <v>557207</v>
      </c>
      <c r="G45" s="11">
        <f t="shared" ref="G45" si="18">SUM(G40:G44)</f>
        <v>584773</v>
      </c>
      <c r="H45" s="11">
        <f t="shared" ref="H45:L45" si="19">SUM(H40:H44)</f>
        <v>601982</v>
      </c>
      <c r="I45" s="11">
        <f t="shared" si="19"/>
        <v>713121</v>
      </c>
      <c r="J45" s="41">
        <f t="shared" ref="J45:K45" si="20">SUM(J40:J44)</f>
        <v>611210</v>
      </c>
      <c r="K45" s="41">
        <f t="shared" si="20"/>
        <v>567818.64</v>
      </c>
      <c r="L45" s="11">
        <f t="shared" si="19"/>
        <v>303947</v>
      </c>
    </row>
    <row r="46" spans="1:12" x14ac:dyDescent="0.3">
      <c r="C46" s="12" t="s">
        <v>47</v>
      </c>
      <c r="D46" s="3">
        <f>SUM(D5:D37)</f>
        <v>283606</v>
      </c>
      <c r="E46" s="3">
        <f>SUM(E5:E37)</f>
        <v>342901</v>
      </c>
      <c r="F46" s="3">
        <f>SUM(F5:F37)</f>
        <v>252350</v>
      </c>
      <c r="G46" s="3">
        <f t="shared" ref="G46" si="21">SUM(G5:G37)</f>
        <v>279916</v>
      </c>
      <c r="H46" s="10">
        <f t="shared" ref="H46:L46" si="22">SUM(H5:H37)</f>
        <v>289607</v>
      </c>
      <c r="I46" s="10">
        <f t="shared" si="22"/>
        <v>400963</v>
      </c>
      <c r="J46" s="3">
        <f t="shared" ref="J46:K46" si="23">SUM(J5:J37)</f>
        <v>294212</v>
      </c>
      <c r="K46" s="3">
        <f t="shared" si="23"/>
        <v>250982.21000000002</v>
      </c>
      <c r="L46" s="10">
        <f t="shared" si="22"/>
        <v>303947</v>
      </c>
    </row>
    <row r="47" spans="1:12" x14ac:dyDescent="0.3">
      <c r="D47" s="8"/>
      <c r="E47" s="8"/>
      <c r="F47" s="8"/>
      <c r="G47" s="8"/>
      <c r="H47" s="8"/>
      <c r="I47" s="8"/>
    </row>
    <row r="48" spans="1:12" ht="15.6" x14ac:dyDescent="0.3">
      <c r="A48" s="82" t="s">
        <v>0</v>
      </c>
      <c r="B48" s="82"/>
      <c r="C48" s="82"/>
      <c r="D48" s="82"/>
      <c r="E48" s="82"/>
      <c r="F48" s="82"/>
      <c r="G48" s="54"/>
      <c r="H48" s="7"/>
      <c r="I48" s="54"/>
    </row>
    <row r="49" spans="1:12" x14ac:dyDescent="0.3">
      <c r="B49" s="85" t="s">
        <v>49</v>
      </c>
      <c r="C49" s="86"/>
      <c r="D49" s="8"/>
      <c r="E49" s="8"/>
      <c r="F49" s="8"/>
      <c r="G49" s="8"/>
      <c r="H49" s="8"/>
      <c r="I49" s="8"/>
    </row>
    <row r="50" spans="1:12" ht="15" thickBot="1" x14ac:dyDescent="0.35">
      <c r="B50" s="87" t="s">
        <v>2</v>
      </c>
      <c r="C50" s="87"/>
      <c r="D50" s="2" t="s">
        <v>5</v>
      </c>
      <c r="E50" s="2" t="s">
        <v>200</v>
      </c>
      <c r="F50" s="2" t="s">
        <v>7</v>
      </c>
      <c r="G50" s="2" t="s">
        <v>201</v>
      </c>
      <c r="H50" s="2" t="s">
        <v>199</v>
      </c>
      <c r="I50" s="2" t="s">
        <v>202</v>
      </c>
      <c r="J50" s="38" t="s">
        <v>203</v>
      </c>
      <c r="K50" s="38" t="s">
        <v>211</v>
      </c>
      <c r="L50" s="38" t="s">
        <v>206</v>
      </c>
    </row>
    <row r="51" spans="1:12" x14ac:dyDescent="0.3">
      <c r="A51" s="88" t="s">
        <v>56</v>
      </c>
      <c r="B51" s="2">
        <v>1010.1</v>
      </c>
      <c r="C51" s="2" t="s">
        <v>50</v>
      </c>
      <c r="D51" s="3">
        <v>9500</v>
      </c>
      <c r="E51" s="3">
        <v>9500</v>
      </c>
      <c r="F51" s="3">
        <v>9500</v>
      </c>
      <c r="G51" s="3">
        <v>9500</v>
      </c>
      <c r="H51" s="3">
        <v>9800</v>
      </c>
      <c r="I51" s="3">
        <v>9784</v>
      </c>
      <c r="J51" s="3">
        <v>9800</v>
      </c>
      <c r="K51" s="3">
        <v>7337.88</v>
      </c>
      <c r="L51" s="36">
        <v>9800</v>
      </c>
    </row>
    <row r="52" spans="1:12" x14ac:dyDescent="0.3">
      <c r="A52" s="89"/>
      <c r="B52" s="2">
        <v>1010.4</v>
      </c>
      <c r="C52" s="2" t="s">
        <v>51</v>
      </c>
      <c r="D52" s="3">
        <v>1000</v>
      </c>
      <c r="E52" s="3">
        <v>202.07</v>
      </c>
      <c r="F52" s="3">
        <v>1000</v>
      </c>
      <c r="G52" s="3">
        <v>892</v>
      </c>
      <c r="H52" s="3">
        <v>1250</v>
      </c>
      <c r="I52" s="3">
        <v>400</v>
      </c>
      <c r="J52" s="3">
        <v>1250</v>
      </c>
      <c r="K52" s="3">
        <v>265</v>
      </c>
      <c r="L52" s="36">
        <v>1250</v>
      </c>
    </row>
    <row r="53" spans="1:12" x14ac:dyDescent="0.3">
      <c r="A53" s="89"/>
      <c r="B53" s="2">
        <v>1210.0999999999999</v>
      </c>
      <c r="C53" s="2" t="s">
        <v>52</v>
      </c>
      <c r="D53" s="3">
        <v>3520</v>
      </c>
      <c r="E53" s="3">
        <v>3250</v>
      </c>
      <c r="F53" s="3">
        <v>3400</v>
      </c>
      <c r="G53" s="3">
        <v>3250</v>
      </c>
      <c r="H53" s="3">
        <v>3000</v>
      </c>
      <c r="I53" s="3">
        <v>3000</v>
      </c>
      <c r="J53" s="3">
        <v>3000</v>
      </c>
      <c r="K53" s="3">
        <v>2250</v>
      </c>
      <c r="L53" s="36">
        <v>3000</v>
      </c>
    </row>
    <row r="54" spans="1:12" x14ac:dyDescent="0.3">
      <c r="A54" s="89"/>
      <c r="B54" s="2">
        <v>1210.4000000000001</v>
      </c>
      <c r="C54" s="2" t="s">
        <v>53</v>
      </c>
      <c r="D54" s="3">
        <v>250</v>
      </c>
      <c r="E54" s="3">
        <v>2</v>
      </c>
      <c r="F54" s="3">
        <v>250</v>
      </c>
      <c r="G54" s="3">
        <v>77</v>
      </c>
      <c r="H54" s="3">
        <v>200</v>
      </c>
      <c r="I54" s="3">
        <v>8</v>
      </c>
      <c r="J54" s="3">
        <v>200</v>
      </c>
      <c r="K54" s="3">
        <v>0</v>
      </c>
      <c r="L54" s="36">
        <v>200</v>
      </c>
    </row>
    <row r="55" spans="1:12" x14ac:dyDescent="0.3">
      <c r="A55" s="89"/>
      <c r="B55" s="2">
        <v>1420.4</v>
      </c>
      <c r="C55" s="2" t="s">
        <v>54</v>
      </c>
      <c r="D55" s="3">
        <v>16500</v>
      </c>
      <c r="E55" s="3">
        <v>11299</v>
      </c>
      <c r="F55" s="3">
        <v>16500</v>
      </c>
      <c r="G55" s="3">
        <v>12242</v>
      </c>
      <c r="H55" s="3">
        <v>16500</v>
      </c>
      <c r="I55" s="3">
        <v>10358</v>
      </c>
      <c r="J55" s="3">
        <v>16500</v>
      </c>
      <c r="K55" s="3">
        <v>9495.44</v>
      </c>
      <c r="L55" s="36">
        <v>17000</v>
      </c>
    </row>
    <row r="56" spans="1:12" x14ac:dyDescent="0.3">
      <c r="A56" s="89"/>
      <c r="B56" s="2">
        <v>1920.4</v>
      </c>
      <c r="C56" s="2" t="s">
        <v>55</v>
      </c>
      <c r="D56" s="3">
        <v>800</v>
      </c>
      <c r="E56" s="3">
        <v>795</v>
      </c>
      <c r="F56" s="3">
        <v>795</v>
      </c>
      <c r="G56" s="3">
        <v>795</v>
      </c>
      <c r="H56" s="3">
        <v>1000</v>
      </c>
      <c r="I56" s="3">
        <v>830</v>
      </c>
      <c r="J56" s="3">
        <v>1000</v>
      </c>
      <c r="K56" s="3">
        <v>0</v>
      </c>
      <c r="L56" s="36">
        <v>1000</v>
      </c>
    </row>
    <row r="57" spans="1:12" ht="15" thickBot="1" x14ac:dyDescent="0.35">
      <c r="A57" s="90"/>
      <c r="B57" s="2">
        <v>1990.4</v>
      </c>
      <c r="C57" s="2" t="s">
        <v>165</v>
      </c>
      <c r="D57" s="3">
        <v>8750</v>
      </c>
      <c r="E57" s="3">
        <v>8029</v>
      </c>
      <c r="F57" s="3">
        <v>10000</v>
      </c>
      <c r="G57" s="3"/>
      <c r="H57" s="3">
        <v>10000</v>
      </c>
      <c r="I57" s="3"/>
      <c r="J57" s="3">
        <v>10000</v>
      </c>
      <c r="K57" s="3">
        <v>0</v>
      </c>
      <c r="L57" s="36">
        <v>10000</v>
      </c>
    </row>
    <row r="58" spans="1:12" x14ac:dyDescent="0.3">
      <c r="A58" s="88" t="s">
        <v>57</v>
      </c>
      <c r="B58" s="2">
        <v>1325.1</v>
      </c>
      <c r="C58" s="2" t="s">
        <v>58</v>
      </c>
      <c r="D58" s="3">
        <v>10000</v>
      </c>
      <c r="E58" s="3">
        <v>9511</v>
      </c>
      <c r="F58" s="3">
        <v>0</v>
      </c>
      <c r="G58" s="3">
        <v>17450</v>
      </c>
      <c r="H58" s="3">
        <v>7000</v>
      </c>
      <c r="I58" s="3">
        <v>7000</v>
      </c>
      <c r="J58" s="3">
        <v>7000</v>
      </c>
      <c r="K58" s="3">
        <v>5249.97</v>
      </c>
      <c r="L58" s="36">
        <v>7000</v>
      </c>
    </row>
    <row r="59" spans="1:12" x14ac:dyDescent="0.3">
      <c r="A59" s="89"/>
      <c r="B59" s="2">
        <v>1325.2</v>
      </c>
      <c r="C59" s="2" t="s">
        <v>64</v>
      </c>
      <c r="D59" s="3">
        <v>0</v>
      </c>
      <c r="E59" s="3">
        <v>8030</v>
      </c>
      <c r="F59" s="3">
        <v>0</v>
      </c>
      <c r="G59" s="3">
        <v>0</v>
      </c>
      <c r="H59" s="3">
        <v>875</v>
      </c>
      <c r="I59" s="3">
        <v>687</v>
      </c>
      <c r="J59" s="3">
        <v>0</v>
      </c>
      <c r="K59" s="3">
        <v>0</v>
      </c>
      <c r="L59" s="36">
        <v>0</v>
      </c>
    </row>
    <row r="60" spans="1:12" x14ac:dyDescent="0.3">
      <c r="A60" s="89"/>
      <c r="B60" s="2">
        <v>1325.4</v>
      </c>
      <c r="C60" s="2" t="s">
        <v>59</v>
      </c>
      <c r="D60" s="3">
        <v>10000</v>
      </c>
      <c r="E60" s="3">
        <v>3228.13</v>
      </c>
      <c r="F60" s="3">
        <v>18700</v>
      </c>
      <c r="G60" s="3">
        <v>2079</v>
      </c>
      <c r="H60" s="3">
        <v>5000</v>
      </c>
      <c r="I60" s="3">
        <v>1369</v>
      </c>
      <c r="J60" s="3">
        <v>5000</v>
      </c>
      <c r="K60" s="3">
        <v>907.39</v>
      </c>
      <c r="L60" s="36">
        <v>5000</v>
      </c>
    </row>
    <row r="61" spans="1:12" x14ac:dyDescent="0.3">
      <c r="A61" s="89"/>
      <c r="B61" s="2">
        <v>1355.2</v>
      </c>
      <c r="C61" s="2" t="s">
        <v>162</v>
      </c>
      <c r="D61" s="3">
        <v>0</v>
      </c>
      <c r="E61" s="3">
        <v>0</v>
      </c>
      <c r="F61" s="3">
        <v>0</v>
      </c>
      <c r="G61" s="3">
        <v>0</v>
      </c>
      <c r="H61" s="3">
        <v>5000</v>
      </c>
      <c r="I61" s="3">
        <v>4702</v>
      </c>
      <c r="J61" s="3">
        <v>0</v>
      </c>
      <c r="K61" s="3">
        <v>0</v>
      </c>
      <c r="L61" s="36">
        <v>0</v>
      </c>
    </row>
    <row r="62" spans="1:12" x14ac:dyDescent="0.3">
      <c r="A62" s="89"/>
      <c r="B62" s="2">
        <v>1355.4</v>
      </c>
      <c r="C62" s="2" t="s">
        <v>163</v>
      </c>
      <c r="D62" s="3">
        <v>10000</v>
      </c>
      <c r="E62" s="3">
        <v>1892.8</v>
      </c>
      <c r="F62" s="3">
        <v>7000</v>
      </c>
      <c r="G62" s="3">
        <v>4785</v>
      </c>
      <c r="H62" s="3">
        <v>7000</v>
      </c>
      <c r="I62" s="3">
        <v>1842</v>
      </c>
      <c r="J62" s="3">
        <f>7000-627</f>
        <v>6373</v>
      </c>
      <c r="K62" s="3">
        <v>2372.5700000000002</v>
      </c>
      <c r="L62" s="36">
        <v>6373</v>
      </c>
    </row>
    <row r="63" spans="1:12" x14ac:dyDescent="0.3">
      <c r="A63" s="89"/>
      <c r="B63" s="2">
        <v>1410.1</v>
      </c>
      <c r="C63" s="2" t="s">
        <v>60</v>
      </c>
      <c r="D63" s="3">
        <v>16000</v>
      </c>
      <c r="E63" s="3">
        <v>16291</v>
      </c>
      <c r="F63" s="3">
        <v>16000</v>
      </c>
      <c r="G63" s="3">
        <v>12000</v>
      </c>
      <c r="H63" s="3">
        <v>16480</v>
      </c>
      <c r="I63" s="3">
        <v>15000</v>
      </c>
      <c r="J63" s="3">
        <v>16664</v>
      </c>
      <c r="K63" s="3">
        <v>12500</v>
      </c>
      <c r="L63" s="36">
        <v>18497</v>
      </c>
    </row>
    <row r="64" spans="1:12" x14ac:dyDescent="0.3">
      <c r="A64" s="89"/>
      <c r="B64" s="2">
        <v>1411.1</v>
      </c>
      <c r="C64" s="2" t="s">
        <v>61</v>
      </c>
      <c r="D64" s="3">
        <v>3250</v>
      </c>
      <c r="E64" s="3">
        <v>3490</v>
      </c>
      <c r="F64" s="3">
        <v>2275</v>
      </c>
      <c r="G64" s="3">
        <v>2000</v>
      </c>
      <c r="H64" s="3">
        <v>3500</v>
      </c>
      <c r="I64" s="3">
        <v>2378</v>
      </c>
      <c r="J64" s="3">
        <v>4368</v>
      </c>
      <c r="K64" s="3">
        <v>2594</v>
      </c>
      <c r="L64" s="36">
        <v>5425</v>
      </c>
    </row>
    <row r="65" spans="1:12" x14ac:dyDescent="0.3">
      <c r="A65" s="89"/>
      <c r="B65" s="2">
        <v>1410.2</v>
      </c>
      <c r="C65" s="2" t="s">
        <v>62</v>
      </c>
      <c r="D65" s="3">
        <v>0</v>
      </c>
      <c r="E65" s="3">
        <v>0</v>
      </c>
      <c r="F65" s="3">
        <v>0</v>
      </c>
      <c r="G65" s="3">
        <v>0</v>
      </c>
      <c r="H65" s="3">
        <v>875</v>
      </c>
      <c r="I65" s="3">
        <v>564</v>
      </c>
      <c r="J65" s="3">
        <v>1334</v>
      </c>
      <c r="K65" s="3">
        <v>0</v>
      </c>
      <c r="L65" s="36">
        <v>1334</v>
      </c>
    </row>
    <row r="66" spans="1:12" x14ac:dyDescent="0.3">
      <c r="A66" s="89"/>
      <c r="B66" s="2">
        <v>1410.4</v>
      </c>
      <c r="C66" s="2" t="s">
        <v>63</v>
      </c>
      <c r="D66" s="3">
        <v>4000</v>
      </c>
      <c r="E66" s="3">
        <v>3193.15</v>
      </c>
      <c r="F66" s="3">
        <v>4000</v>
      </c>
      <c r="G66" s="3">
        <v>2019</v>
      </c>
      <c r="H66" s="3">
        <v>5400</v>
      </c>
      <c r="I66" s="3">
        <v>3148</v>
      </c>
      <c r="J66" s="3">
        <v>5600</v>
      </c>
      <c r="K66" s="3">
        <v>6713.73</v>
      </c>
      <c r="L66" s="36">
        <v>5600</v>
      </c>
    </row>
    <row r="67" spans="1:12" x14ac:dyDescent="0.3">
      <c r="A67" s="89"/>
      <c r="B67" s="2">
        <v>1460.1</v>
      </c>
      <c r="C67" s="2" t="s">
        <v>212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6">
        <v>450</v>
      </c>
    </row>
    <row r="68" spans="1:12" ht="15" thickBot="1" x14ac:dyDescent="0.35">
      <c r="A68" s="90"/>
      <c r="B68" s="2">
        <v>1460.4</v>
      </c>
      <c r="C68" s="2" t="s">
        <v>213</v>
      </c>
      <c r="D68" s="3">
        <v>200</v>
      </c>
      <c r="E68" s="3">
        <v>10</v>
      </c>
      <c r="F68" s="3">
        <v>200</v>
      </c>
      <c r="G68" s="3">
        <v>200</v>
      </c>
      <c r="H68" s="3">
        <v>500</v>
      </c>
      <c r="I68" s="3">
        <v>0</v>
      </c>
      <c r="J68" s="3">
        <v>500</v>
      </c>
      <c r="K68" s="3">
        <v>0</v>
      </c>
      <c r="L68" s="36">
        <v>50</v>
      </c>
    </row>
    <row r="69" spans="1:12" x14ac:dyDescent="0.3">
      <c r="A69" s="88" t="s">
        <v>70</v>
      </c>
      <c r="B69" s="2">
        <v>1620.2</v>
      </c>
      <c r="C69" s="2" t="s">
        <v>69</v>
      </c>
      <c r="D69" s="3">
        <v>9084</v>
      </c>
      <c r="E69" s="3">
        <v>9084</v>
      </c>
      <c r="F69" s="3">
        <v>0</v>
      </c>
      <c r="G69" s="3"/>
      <c r="H69" s="3">
        <v>0</v>
      </c>
      <c r="I69" s="3"/>
      <c r="J69" s="3">
        <v>2500</v>
      </c>
      <c r="K69" s="3">
        <v>0</v>
      </c>
      <c r="L69" s="36">
        <v>2500</v>
      </c>
    </row>
    <row r="70" spans="1:12" x14ac:dyDescent="0.3">
      <c r="A70" s="89"/>
      <c r="B70" s="2">
        <v>1620.4</v>
      </c>
      <c r="C70" s="2" t="s">
        <v>68</v>
      </c>
      <c r="D70" s="3">
        <v>24900</v>
      </c>
      <c r="E70" s="3">
        <v>25347.49</v>
      </c>
      <c r="F70" s="3">
        <v>31500</v>
      </c>
      <c r="G70" s="3">
        <v>19590</v>
      </c>
      <c r="H70" s="3">
        <v>95100</v>
      </c>
      <c r="I70" s="3">
        <v>81286</v>
      </c>
      <c r="J70" s="3">
        <v>33100</v>
      </c>
      <c r="K70" s="3">
        <v>9093.4599999999991</v>
      </c>
      <c r="L70" s="36">
        <v>33100</v>
      </c>
    </row>
    <row r="71" spans="1:12" x14ac:dyDescent="0.3">
      <c r="A71" s="89"/>
      <c r="B71" s="2"/>
      <c r="C71" s="2" t="s">
        <v>173</v>
      </c>
      <c r="D71" s="3">
        <v>0</v>
      </c>
      <c r="E71" s="3">
        <v>0</v>
      </c>
      <c r="F71" s="3">
        <v>0</v>
      </c>
      <c r="G71" s="3"/>
      <c r="H71" s="3">
        <v>2000</v>
      </c>
      <c r="I71" s="3"/>
      <c r="J71" s="3">
        <v>6500</v>
      </c>
      <c r="K71" s="3">
        <v>0</v>
      </c>
      <c r="L71" s="36">
        <v>6500</v>
      </c>
    </row>
    <row r="72" spans="1:12" x14ac:dyDescent="0.3">
      <c r="A72" s="89"/>
      <c r="B72" s="2">
        <v>1640.2</v>
      </c>
      <c r="C72" s="2" t="s">
        <v>67</v>
      </c>
      <c r="D72" s="3">
        <v>500</v>
      </c>
      <c r="E72" s="3">
        <v>14.68</v>
      </c>
      <c r="F72" s="3">
        <v>500</v>
      </c>
      <c r="G72" s="3">
        <v>0</v>
      </c>
      <c r="H72" s="3">
        <v>500</v>
      </c>
      <c r="I72" s="3">
        <v>0</v>
      </c>
      <c r="J72" s="3">
        <v>500</v>
      </c>
      <c r="K72" s="3">
        <v>0</v>
      </c>
      <c r="L72" s="36">
        <v>500</v>
      </c>
    </row>
    <row r="73" spans="1:12" x14ac:dyDescent="0.3">
      <c r="A73" s="89"/>
      <c r="B73" s="2">
        <v>1640.4</v>
      </c>
      <c r="C73" s="2" t="s">
        <v>66</v>
      </c>
      <c r="D73" s="3">
        <v>10000</v>
      </c>
      <c r="E73" s="3">
        <v>9565.94</v>
      </c>
      <c r="F73" s="3">
        <v>10000</v>
      </c>
      <c r="G73" s="3">
        <v>9775</v>
      </c>
      <c r="H73" s="3">
        <v>10000</v>
      </c>
      <c r="I73" s="3">
        <v>10505</v>
      </c>
      <c r="J73" s="3">
        <v>10000</v>
      </c>
      <c r="K73" s="3">
        <v>6522.37</v>
      </c>
      <c r="L73" s="36">
        <v>10000</v>
      </c>
    </row>
    <row r="74" spans="1:12" ht="15" thickBot="1" x14ac:dyDescent="0.35">
      <c r="A74" s="90"/>
      <c r="B74" s="2">
        <v>1910.4</v>
      </c>
      <c r="C74" s="2" t="s">
        <v>65</v>
      </c>
      <c r="D74" s="3">
        <v>30000</v>
      </c>
      <c r="E74" s="3">
        <v>29243</v>
      </c>
      <c r="F74" s="3">
        <v>30000</v>
      </c>
      <c r="G74" s="3">
        <v>36828</v>
      </c>
      <c r="H74" s="3">
        <v>40000</v>
      </c>
      <c r="I74" s="3">
        <v>35659</v>
      </c>
      <c r="J74" s="3">
        <v>40000</v>
      </c>
      <c r="K74" s="3">
        <v>36858.28</v>
      </c>
      <c r="L74" s="36">
        <v>40000</v>
      </c>
    </row>
    <row r="75" spans="1:12" x14ac:dyDescent="0.3">
      <c r="A75" s="88" t="s">
        <v>71</v>
      </c>
      <c r="B75" s="2">
        <v>5010.3999999999996</v>
      </c>
      <c r="C75" s="2" t="s">
        <v>72</v>
      </c>
      <c r="D75" s="3">
        <v>2200</v>
      </c>
      <c r="E75" s="3">
        <v>1454.05</v>
      </c>
      <c r="F75" s="3">
        <v>2200</v>
      </c>
      <c r="G75" s="3">
        <v>1633</v>
      </c>
      <c r="H75" s="3">
        <v>2200</v>
      </c>
      <c r="I75" s="3">
        <v>1500</v>
      </c>
      <c r="J75" s="3">
        <v>2200</v>
      </c>
      <c r="K75" s="3">
        <v>505.75</v>
      </c>
      <c r="L75" s="36">
        <v>2200</v>
      </c>
    </row>
    <row r="76" spans="1:12" x14ac:dyDescent="0.3">
      <c r="A76" s="89"/>
      <c r="B76" s="2">
        <v>5110.1000000000004</v>
      </c>
      <c r="C76" s="2" t="s">
        <v>73</v>
      </c>
      <c r="D76" s="3">
        <v>33000</v>
      </c>
      <c r="E76" s="3">
        <v>32365.74</v>
      </c>
      <c r="F76" s="3">
        <v>33000</v>
      </c>
      <c r="G76" s="3">
        <v>32853</v>
      </c>
      <c r="H76" s="3">
        <v>34000</v>
      </c>
      <c r="I76" s="3">
        <v>38436</v>
      </c>
      <c r="J76" s="3">
        <v>34000</v>
      </c>
      <c r="K76" s="3">
        <v>41297.53</v>
      </c>
      <c r="L76" s="36">
        <v>35020</v>
      </c>
    </row>
    <row r="77" spans="1:12" x14ac:dyDescent="0.3">
      <c r="A77" s="89"/>
      <c r="B77" s="2">
        <v>5110.2</v>
      </c>
      <c r="C77" s="2" t="s">
        <v>74</v>
      </c>
      <c r="D77" s="3">
        <v>500</v>
      </c>
      <c r="E77" s="3">
        <v>23000</v>
      </c>
      <c r="F77" s="3">
        <v>500</v>
      </c>
      <c r="G77" s="3">
        <v>8352</v>
      </c>
      <c r="H77" s="3">
        <v>6000</v>
      </c>
      <c r="I77" s="3">
        <v>5399</v>
      </c>
      <c r="J77" s="3">
        <v>3000</v>
      </c>
      <c r="K77" s="3">
        <v>0</v>
      </c>
      <c r="L77" s="36">
        <v>3000</v>
      </c>
    </row>
    <row r="78" spans="1:12" x14ac:dyDescent="0.3">
      <c r="A78" s="89"/>
      <c r="B78" s="2">
        <v>5110.3999999999996</v>
      </c>
      <c r="C78" s="2" t="s">
        <v>75</v>
      </c>
      <c r="D78" s="3">
        <v>25000</v>
      </c>
      <c r="E78" s="3">
        <v>17146.43</v>
      </c>
      <c r="F78" s="3">
        <v>25000</v>
      </c>
      <c r="G78" s="3">
        <v>9671</v>
      </c>
      <c r="H78" s="3">
        <v>28000</v>
      </c>
      <c r="I78" s="3">
        <v>12448</v>
      </c>
      <c r="J78" s="3">
        <v>28000</v>
      </c>
      <c r="K78" s="3">
        <v>20851</v>
      </c>
      <c r="L78" s="36">
        <v>28000</v>
      </c>
    </row>
    <row r="79" spans="1:12" x14ac:dyDescent="0.3">
      <c r="A79" s="89"/>
      <c r="B79" s="2">
        <v>5110.8999999999996</v>
      </c>
      <c r="C79" s="2" t="s">
        <v>76</v>
      </c>
      <c r="D79" s="3">
        <v>25500</v>
      </c>
      <c r="E79" s="3">
        <v>22500</v>
      </c>
      <c r="F79" s="3">
        <v>3000</v>
      </c>
      <c r="G79" s="3"/>
      <c r="H79" s="3">
        <v>8650</v>
      </c>
      <c r="I79" s="3"/>
      <c r="J79" s="3">
        <v>6500</v>
      </c>
      <c r="K79" s="3">
        <v>0</v>
      </c>
      <c r="L79" s="36">
        <v>6500</v>
      </c>
    </row>
    <row r="80" spans="1:12" x14ac:dyDescent="0.3">
      <c r="A80" s="89"/>
      <c r="B80" s="2">
        <v>5142.1000000000004</v>
      </c>
      <c r="C80" s="2" t="s">
        <v>77</v>
      </c>
      <c r="D80" s="3">
        <v>3000</v>
      </c>
      <c r="E80" s="3">
        <v>1341.76</v>
      </c>
      <c r="F80" s="3">
        <v>3000</v>
      </c>
      <c r="G80" s="3">
        <v>3083</v>
      </c>
      <c r="H80" s="3">
        <v>3100</v>
      </c>
      <c r="I80" s="3">
        <v>3984</v>
      </c>
      <c r="J80" s="3">
        <v>3100</v>
      </c>
      <c r="K80" s="3">
        <v>784.51</v>
      </c>
      <c r="L80" s="36">
        <v>3193</v>
      </c>
    </row>
    <row r="81" spans="1:16" x14ac:dyDescent="0.3">
      <c r="A81" s="89"/>
      <c r="B81" s="2">
        <v>5142.2</v>
      </c>
      <c r="C81" s="2" t="s">
        <v>78</v>
      </c>
      <c r="D81" s="3">
        <v>500</v>
      </c>
      <c r="E81" s="3">
        <v>500</v>
      </c>
      <c r="F81" s="3">
        <v>600</v>
      </c>
      <c r="G81" s="3">
        <v>33</v>
      </c>
      <c r="H81" s="3">
        <v>1000</v>
      </c>
      <c r="I81" s="3">
        <v>0</v>
      </c>
      <c r="J81" s="3">
        <v>1000</v>
      </c>
      <c r="K81" s="3">
        <v>0</v>
      </c>
      <c r="L81" s="36">
        <v>1000</v>
      </c>
    </row>
    <row r="82" spans="1:16" x14ac:dyDescent="0.3">
      <c r="A82" s="89"/>
      <c r="B82" s="2">
        <v>5142.3999999999996</v>
      </c>
      <c r="C82" s="2" t="s">
        <v>79</v>
      </c>
      <c r="D82" s="3">
        <v>7000</v>
      </c>
      <c r="E82" s="3">
        <v>4465.08</v>
      </c>
      <c r="F82" s="3">
        <v>8500</v>
      </c>
      <c r="G82" s="3">
        <v>7150</v>
      </c>
      <c r="H82" s="3">
        <v>8800</v>
      </c>
      <c r="I82" s="3">
        <v>8418</v>
      </c>
      <c r="J82" s="3">
        <v>8800</v>
      </c>
      <c r="K82" s="3">
        <v>6046.47</v>
      </c>
      <c r="L82" s="36">
        <v>8800</v>
      </c>
    </row>
    <row r="83" spans="1:16" x14ac:dyDescent="0.3">
      <c r="A83" s="89"/>
      <c r="B83" s="2">
        <v>5182.3999999999996</v>
      </c>
      <c r="C83" s="2" t="s">
        <v>80</v>
      </c>
      <c r="D83" s="3">
        <v>26000</v>
      </c>
      <c r="E83" s="3">
        <v>23030.35</v>
      </c>
      <c r="F83" s="3">
        <v>26000</v>
      </c>
      <c r="G83" s="3">
        <v>21933</v>
      </c>
      <c r="H83" s="3">
        <v>28000</v>
      </c>
      <c r="I83" s="3">
        <v>18154</v>
      </c>
      <c r="J83" s="3">
        <v>28000</v>
      </c>
      <c r="K83" s="3">
        <v>13998.27</v>
      </c>
      <c r="L83" s="36">
        <v>28000</v>
      </c>
    </row>
    <row r="84" spans="1:16" x14ac:dyDescent="0.3">
      <c r="A84" s="89"/>
      <c r="B84" s="2">
        <v>5680.4</v>
      </c>
      <c r="C84" s="2" t="s">
        <v>81</v>
      </c>
      <c r="D84" s="3">
        <v>68015</v>
      </c>
      <c r="E84" s="3">
        <v>62931.94</v>
      </c>
      <c r="F84" s="3">
        <v>27382</v>
      </c>
      <c r="G84" s="3">
        <v>0</v>
      </c>
      <c r="H84" s="3">
        <v>61412</v>
      </c>
      <c r="I84" s="3">
        <v>48453</v>
      </c>
      <c r="J84" s="3">
        <v>44841</v>
      </c>
      <c r="K84" s="3">
        <v>45500</v>
      </c>
      <c r="L84" s="36">
        <v>44841</v>
      </c>
    </row>
    <row r="85" spans="1:16" x14ac:dyDescent="0.3">
      <c r="A85" s="89"/>
      <c r="B85" s="2">
        <v>8160.2</v>
      </c>
      <c r="C85" s="2" t="s">
        <v>160</v>
      </c>
      <c r="D85" s="3">
        <v>0</v>
      </c>
      <c r="E85" s="3">
        <v>0</v>
      </c>
      <c r="F85" s="3">
        <v>0</v>
      </c>
      <c r="G85" s="3"/>
      <c r="H85" s="3">
        <v>0</v>
      </c>
      <c r="I85" s="3"/>
      <c r="J85" s="3">
        <v>0</v>
      </c>
      <c r="K85" s="3">
        <v>0</v>
      </c>
      <c r="L85" s="36">
        <v>0</v>
      </c>
    </row>
    <row r="86" spans="1:16" ht="15" thickBot="1" x14ac:dyDescent="0.35">
      <c r="A86" s="90"/>
      <c r="B86" s="2">
        <v>8160.4</v>
      </c>
      <c r="C86" s="2" t="s">
        <v>82</v>
      </c>
      <c r="D86" s="3">
        <v>77000</v>
      </c>
      <c r="E86" s="3">
        <v>70557.84</v>
      </c>
      <c r="F86" s="3">
        <v>79000</v>
      </c>
      <c r="G86" s="3">
        <v>61558</v>
      </c>
      <c r="H86" s="3">
        <v>79000</v>
      </c>
      <c r="I86" s="3">
        <v>69232</v>
      </c>
      <c r="J86" s="3">
        <v>111000</v>
      </c>
      <c r="K86" s="3">
        <v>49798.14</v>
      </c>
      <c r="L86" s="36">
        <v>111500</v>
      </c>
      <c r="N86" s="52"/>
      <c r="O86" s="8"/>
      <c r="P86" s="53"/>
    </row>
    <row r="87" spans="1:16" x14ac:dyDescent="0.3">
      <c r="A87" s="88" t="s">
        <v>83</v>
      </c>
      <c r="B87" s="2">
        <v>3120.1</v>
      </c>
      <c r="C87" s="2" t="s">
        <v>84</v>
      </c>
      <c r="D87" s="3">
        <v>91000</v>
      </c>
      <c r="E87" s="3">
        <v>72999</v>
      </c>
      <c r="F87" s="3">
        <v>86800</v>
      </c>
      <c r="G87" s="3">
        <v>84201</v>
      </c>
      <c r="H87" s="3">
        <v>89000</v>
      </c>
      <c r="I87" s="3">
        <v>93419</v>
      </c>
      <c r="J87" s="3">
        <v>89000</v>
      </c>
      <c r="K87" s="3">
        <v>63883.45</v>
      </c>
      <c r="L87" s="36">
        <v>91670</v>
      </c>
      <c r="M87" s="9"/>
      <c r="N87" s="51"/>
      <c r="O87" s="8"/>
      <c r="P87" s="53"/>
    </row>
    <row r="88" spans="1:16" x14ac:dyDescent="0.3">
      <c r="A88" s="89"/>
      <c r="B88" s="2">
        <v>3120.11</v>
      </c>
      <c r="C88" s="2" t="s">
        <v>85</v>
      </c>
      <c r="D88" s="3">
        <v>5160</v>
      </c>
      <c r="E88" s="3">
        <v>4350</v>
      </c>
      <c r="F88" s="3">
        <v>7876</v>
      </c>
      <c r="G88" s="3">
        <v>0</v>
      </c>
      <c r="H88" s="3">
        <v>6800</v>
      </c>
      <c r="I88" s="3">
        <v>6800</v>
      </c>
      <c r="J88" s="3">
        <v>6800</v>
      </c>
      <c r="K88" s="3">
        <v>3456</v>
      </c>
      <c r="L88" s="36">
        <v>6000</v>
      </c>
      <c r="N88" s="51"/>
      <c r="O88" s="8"/>
      <c r="P88" s="53"/>
    </row>
    <row r="89" spans="1:16" x14ac:dyDescent="0.3">
      <c r="A89" s="89"/>
      <c r="B89" s="2">
        <v>3120.12</v>
      </c>
      <c r="C89" s="94" t="s">
        <v>197</v>
      </c>
      <c r="D89" s="3">
        <v>810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6">
        <v>0</v>
      </c>
      <c r="O89" s="8"/>
      <c r="P89" s="53"/>
    </row>
    <row r="90" spans="1:16" x14ac:dyDescent="0.3">
      <c r="A90" s="89"/>
      <c r="B90" s="2">
        <v>3120.13</v>
      </c>
      <c r="C90" s="94"/>
      <c r="D90" s="3">
        <v>1350</v>
      </c>
      <c r="E90" s="3">
        <v>0</v>
      </c>
      <c r="F90" s="3">
        <v>1440</v>
      </c>
      <c r="G90" s="3">
        <v>0</v>
      </c>
      <c r="H90" s="3">
        <v>1775</v>
      </c>
      <c r="I90" s="3">
        <v>1721</v>
      </c>
      <c r="J90" s="3">
        <v>1775</v>
      </c>
      <c r="K90" s="3">
        <v>0</v>
      </c>
      <c r="L90" s="36">
        <v>1775</v>
      </c>
      <c r="O90" s="8"/>
      <c r="P90" s="53"/>
    </row>
    <row r="91" spans="1:16" x14ac:dyDescent="0.3">
      <c r="A91" s="89"/>
      <c r="B91" s="2">
        <v>3120.2</v>
      </c>
      <c r="C91" s="2" t="s">
        <v>86</v>
      </c>
      <c r="D91" s="3">
        <v>3000</v>
      </c>
      <c r="E91" s="3">
        <v>5020</v>
      </c>
      <c r="F91" s="3">
        <v>2500</v>
      </c>
      <c r="G91" s="3">
        <v>1299</v>
      </c>
      <c r="H91" s="3">
        <v>1500</v>
      </c>
      <c r="I91" s="3">
        <v>1094</v>
      </c>
      <c r="J91" s="3">
        <v>1000</v>
      </c>
      <c r="K91" s="3">
        <v>9782</v>
      </c>
      <c r="L91" s="36">
        <v>11000</v>
      </c>
      <c r="O91" s="40"/>
      <c r="P91" s="53"/>
    </row>
    <row r="92" spans="1:16" x14ac:dyDescent="0.3">
      <c r="A92" s="89"/>
      <c r="B92" s="2">
        <v>3120.4</v>
      </c>
      <c r="C92" s="2" t="s">
        <v>87</v>
      </c>
      <c r="D92" s="3">
        <v>17300</v>
      </c>
      <c r="E92" s="3">
        <v>21088.52</v>
      </c>
      <c r="F92" s="3">
        <v>16250</v>
      </c>
      <c r="G92" s="3">
        <v>21335</v>
      </c>
      <c r="H92" s="3">
        <v>21000</v>
      </c>
      <c r="I92" s="3">
        <v>22947</v>
      </c>
      <c r="J92" s="3">
        <v>21500</v>
      </c>
      <c r="K92" s="3">
        <v>13163</v>
      </c>
      <c r="L92" s="36">
        <v>19000</v>
      </c>
    </row>
    <row r="93" spans="1:16" x14ac:dyDescent="0.3">
      <c r="A93" s="89"/>
      <c r="B93" s="2" t="s">
        <v>88</v>
      </c>
      <c r="C93" s="2" t="s">
        <v>89</v>
      </c>
      <c r="D93" s="3">
        <v>0</v>
      </c>
      <c r="E93" s="3">
        <v>0</v>
      </c>
      <c r="F93" s="3">
        <v>2200</v>
      </c>
      <c r="G93" s="3"/>
      <c r="H93" s="3">
        <v>2200</v>
      </c>
      <c r="I93" s="3"/>
      <c r="J93" s="3">
        <v>2200</v>
      </c>
      <c r="K93" s="3">
        <v>1833</v>
      </c>
      <c r="L93" s="36">
        <v>2200</v>
      </c>
    </row>
    <row r="94" spans="1:16" x14ac:dyDescent="0.3">
      <c r="A94" s="89"/>
      <c r="B94" s="2">
        <v>3120.9</v>
      </c>
      <c r="C94" s="2" t="s">
        <v>90</v>
      </c>
      <c r="D94" s="3">
        <v>0</v>
      </c>
      <c r="E94" s="3">
        <v>0</v>
      </c>
      <c r="F94" s="3">
        <v>3650</v>
      </c>
      <c r="G94" s="3"/>
      <c r="H94" s="3">
        <v>3500</v>
      </c>
      <c r="I94" s="3"/>
      <c r="J94" s="3">
        <v>3500</v>
      </c>
      <c r="K94" s="3">
        <v>0</v>
      </c>
      <c r="L94" s="36">
        <v>3500</v>
      </c>
    </row>
    <row r="95" spans="1:16" ht="15" thickBot="1" x14ac:dyDescent="0.35">
      <c r="A95" s="90"/>
      <c r="B95" s="2">
        <v>3510.1</v>
      </c>
      <c r="C95" s="2" t="s">
        <v>91</v>
      </c>
      <c r="D95" s="3">
        <v>1250</v>
      </c>
      <c r="E95" s="3">
        <v>1250</v>
      </c>
      <c r="F95" s="3">
        <v>1250</v>
      </c>
      <c r="G95" s="3">
        <v>1250</v>
      </c>
      <c r="H95" s="3">
        <v>1300</v>
      </c>
      <c r="I95" s="3">
        <v>1288</v>
      </c>
      <c r="J95" s="3">
        <v>1300</v>
      </c>
      <c r="K95" s="3">
        <v>965.97</v>
      </c>
      <c r="L95" s="36">
        <v>1300</v>
      </c>
    </row>
    <row r="96" spans="1:16" x14ac:dyDescent="0.3">
      <c r="A96" s="88" t="s">
        <v>92</v>
      </c>
      <c r="B96" s="2">
        <v>3620.1</v>
      </c>
      <c r="C96" s="2" t="s">
        <v>93</v>
      </c>
      <c r="D96" s="3">
        <v>11742</v>
      </c>
      <c r="E96" s="3">
        <v>11742</v>
      </c>
      <c r="F96" s="3">
        <v>11742</v>
      </c>
      <c r="G96" s="3">
        <v>11742</v>
      </c>
      <c r="H96" s="3">
        <v>12100</v>
      </c>
      <c r="I96" s="3">
        <v>12100</v>
      </c>
      <c r="J96" s="3">
        <v>12500</v>
      </c>
      <c r="K96" s="3">
        <v>9366.33</v>
      </c>
      <c r="L96" s="36">
        <v>12500</v>
      </c>
      <c r="M96" s="45"/>
      <c r="N96" s="44"/>
    </row>
    <row r="97" spans="1:12" x14ac:dyDescent="0.3">
      <c r="A97" s="89"/>
      <c r="B97" s="2">
        <v>3620.2</v>
      </c>
      <c r="C97" s="2" t="s">
        <v>113</v>
      </c>
      <c r="D97" s="3">
        <v>0</v>
      </c>
      <c r="E97" s="3">
        <v>0</v>
      </c>
      <c r="F97" s="3">
        <v>0</v>
      </c>
      <c r="G97" s="3"/>
      <c r="H97" s="3">
        <v>0</v>
      </c>
      <c r="I97" s="3"/>
      <c r="J97" s="3">
        <v>0</v>
      </c>
      <c r="K97" s="3">
        <v>0</v>
      </c>
      <c r="L97" s="36">
        <v>0</v>
      </c>
    </row>
    <row r="98" spans="1:12" x14ac:dyDescent="0.3">
      <c r="A98" s="89"/>
      <c r="B98" s="2">
        <v>3620.4</v>
      </c>
      <c r="C98" s="2" t="s">
        <v>94</v>
      </c>
      <c r="D98" s="3">
        <v>500</v>
      </c>
      <c r="E98" s="3">
        <v>0</v>
      </c>
      <c r="F98" s="3">
        <v>500</v>
      </c>
      <c r="G98" s="3">
        <v>20</v>
      </c>
      <c r="H98" s="3">
        <v>500</v>
      </c>
      <c r="I98" s="3">
        <v>0</v>
      </c>
      <c r="J98" s="3">
        <v>500</v>
      </c>
      <c r="K98" s="3">
        <v>0</v>
      </c>
      <c r="L98" s="36">
        <v>500</v>
      </c>
    </row>
    <row r="99" spans="1:12" x14ac:dyDescent="0.3">
      <c r="A99" s="89"/>
      <c r="B99" s="2">
        <v>8010.1</v>
      </c>
      <c r="C99" s="2" t="s">
        <v>95</v>
      </c>
      <c r="D99" s="3">
        <v>2250</v>
      </c>
      <c r="E99" s="3">
        <v>2250</v>
      </c>
      <c r="F99" s="3">
        <v>2250</v>
      </c>
      <c r="G99" s="3">
        <v>2250</v>
      </c>
      <c r="H99" s="3">
        <v>2350</v>
      </c>
      <c r="I99" s="3">
        <v>2346</v>
      </c>
      <c r="J99" s="3">
        <v>2425</v>
      </c>
      <c r="K99" s="3">
        <v>1787.83</v>
      </c>
      <c r="L99" s="36">
        <v>2446</v>
      </c>
    </row>
    <row r="100" spans="1:12" x14ac:dyDescent="0.3">
      <c r="A100" s="89"/>
      <c r="B100" s="2">
        <v>8010.02</v>
      </c>
      <c r="C100" s="2" t="s">
        <v>114</v>
      </c>
      <c r="D100" s="3">
        <v>0</v>
      </c>
      <c r="E100" s="3">
        <v>0</v>
      </c>
      <c r="F100" s="3">
        <v>0</v>
      </c>
      <c r="G100" s="3"/>
      <c r="H100" s="3">
        <v>0</v>
      </c>
      <c r="I100" s="3"/>
      <c r="J100" s="3">
        <v>0</v>
      </c>
      <c r="K100" s="3">
        <v>0</v>
      </c>
      <c r="L100" s="36">
        <v>0</v>
      </c>
    </row>
    <row r="101" spans="1:12" x14ac:dyDescent="0.3">
      <c r="A101" s="89"/>
      <c r="B101" s="2">
        <v>8010.4</v>
      </c>
      <c r="C101" s="2" t="s">
        <v>96</v>
      </c>
      <c r="D101" s="3">
        <v>400</v>
      </c>
      <c r="E101" s="3">
        <v>195.87</v>
      </c>
      <c r="F101" s="3">
        <v>400</v>
      </c>
      <c r="G101" s="3">
        <v>950</v>
      </c>
      <c r="H101" s="3">
        <v>1550</v>
      </c>
      <c r="I101" s="3">
        <v>627</v>
      </c>
      <c r="J101" s="3">
        <v>1550</v>
      </c>
      <c r="K101" s="3">
        <v>0</v>
      </c>
      <c r="L101" s="36">
        <v>1550</v>
      </c>
    </row>
    <row r="102" spans="1:12" ht="15" thickBot="1" x14ac:dyDescent="0.35">
      <c r="A102" s="90"/>
      <c r="B102" s="2">
        <v>8020.4</v>
      </c>
      <c r="C102" s="2" t="s">
        <v>97</v>
      </c>
      <c r="D102" s="3">
        <v>100</v>
      </c>
      <c r="E102" s="3">
        <v>111.18</v>
      </c>
      <c r="F102" s="3">
        <v>100</v>
      </c>
      <c r="G102" s="3">
        <v>70</v>
      </c>
      <c r="H102" s="3">
        <v>400</v>
      </c>
      <c r="I102" s="3">
        <v>50</v>
      </c>
      <c r="J102" s="3">
        <v>400</v>
      </c>
      <c r="K102" s="3">
        <v>0</v>
      </c>
      <c r="L102" s="36">
        <v>400</v>
      </c>
    </row>
    <row r="103" spans="1:12" x14ac:dyDescent="0.3">
      <c r="A103" s="88" t="s">
        <v>98</v>
      </c>
      <c r="B103" s="2">
        <v>1110.0999999999999</v>
      </c>
      <c r="C103" s="2" t="s">
        <v>99</v>
      </c>
      <c r="D103" s="3">
        <v>13000</v>
      </c>
      <c r="E103" s="3">
        <v>12883.4</v>
      </c>
      <c r="F103" s="3">
        <v>13000</v>
      </c>
      <c r="G103" s="3">
        <v>13000</v>
      </c>
      <c r="H103" s="3">
        <v>13000</v>
      </c>
      <c r="I103" s="3">
        <v>13000</v>
      </c>
      <c r="J103" s="3">
        <v>13500</v>
      </c>
      <c r="K103" s="3">
        <v>10220</v>
      </c>
      <c r="L103" s="36">
        <v>13900</v>
      </c>
    </row>
    <row r="104" spans="1:12" x14ac:dyDescent="0.3">
      <c r="A104" s="89"/>
      <c r="B104" s="2">
        <v>1110</v>
      </c>
      <c r="C104" s="2" t="s">
        <v>127</v>
      </c>
      <c r="D104" s="3">
        <v>0</v>
      </c>
      <c r="E104" s="3">
        <v>0</v>
      </c>
      <c r="F104" s="3">
        <v>0</v>
      </c>
      <c r="G104" s="3">
        <v>0</v>
      </c>
      <c r="H104" s="3">
        <v>1000</v>
      </c>
      <c r="I104" s="3">
        <v>1000</v>
      </c>
      <c r="J104" s="3">
        <v>1000</v>
      </c>
      <c r="K104" s="3">
        <v>792</v>
      </c>
      <c r="L104" s="36">
        <v>1000</v>
      </c>
    </row>
    <row r="105" spans="1:12" x14ac:dyDescent="0.3">
      <c r="A105" s="89"/>
      <c r="B105" s="2">
        <v>1110.1099999999999</v>
      </c>
      <c r="C105" s="2" t="s">
        <v>100</v>
      </c>
      <c r="D105" s="3">
        <v>12725</v>
      </c>
      <c r="E105" s="3">
        <v>12725</v>
      </c>
      <c r="F105" s="3">
        <v>12725</v>
      </c>
      <c r="G105" s="3">
        <v>13241</v>
      </c>
      <c r="H105" s="3">
        <v>12725</v>
      </c>
      <c r="I105" s="3">
        <v>12680</v>
      </c>
      <c r="J105" s="3">
        <v>13225</v>
      </c>
      <c r="K105" s="3">
        <v>10399</v>
      </c>
      <c r="L105" s="36">
        <v>13250</v>
      </c>
    </row>
    <row r="106" spans="1:12" x14ac:dyDescent="0.3">
      <c r="A106" s="89"/>
      <c r="B106" s="2">
        <v>1110.1199999999999</v>
      </c>
      <c r="C106" s="2" t="s">
        <v>101</v>
      </c>
      <c r="D106" s="3">
        <v>2500</v>
      </c>
      <c r="E106" s="3">
        <v>2335</v>
      </c>
      <c r="F106" s="3">
        <v>2500</v>
      </c>
      <c r="G106" s="3">
        <v>2500</v>
      </c>
      <c r="H106" s="3">
        <v>2500</v>
      </c>
      <c r="I106" s="3">
        <v>2500</v>
      </c>
      <c r="J106" s="3">
        <v>2500</v>
      </c>
      <c r="K106" s="3">
        <v>1979</v>
      </c>
      <c r="L106" s="36">
        <v>2600</v>
      </c>
    </row>
    <row r="107" spans="1:12" x14ac:dyDescent="0.3">
      <c r="A107" s="89"/>
      <c r="B107" s="2">
        <v>1110.2</v>
      </c>
      <c r="C107" s="2" t="s">
        <v>102</v>
      </c>
      <c r="D107" s="3">
        <v>250</v>
      </c>
      <c r="E107" s="3">
        <v>0</v>
      </c>
      <c r="F107" s="3">
        <v>500</v>
      </c>
      <c r="G107" s="3"/>
      <c r="H107" s="3">
        <v>0</v>
      </c>
      <c r="I107" s="3">
        <v>0</v>
      </c>
      <c r="J107" s="3">
        <v>0</v>
      </c>
      <c r="K107" s="3">
        <v>0</v>
      </c>
      <c r="L107" s="36">
        <v>0</v>
      </c>
    </row>
    <row r="108" spans="1:12" ht="15" thickBot="1" x14ac:dyDescent="0.35">
      <c r="A108" s="90"/>
      <c r="B108" s="2">
        <v>1110.4000000000001</v>
      </c>
      <c r="C108" s="2" t="s">
        <v>103</v>
      </c>
      <c r="D108" s="3">
        <v>2750</v>
      </c>
      <c r="E108" s="3">
        <v>2818.97</v>
      </c>
      <c r="F108" s="3">
        <v>3000</v>
      </c>
      <c r="G108" s="3">
        <v>2652</v>
      </c>
      <c r="H108" s="3">
        <v>4500</v>
      </c>
      <c r="I108" s="3">
        <v>1810</v>
      </c>
      <c r="J108" s="3">
        <v>4500</v>
      </c>
      <c r="K108" s="3">
        <v>3009.43</v>
      </c>
      <c r="L108" s="36">
        <v>4500</v>
      </c>
    </row>
    <row r="109" spans="1:12" x14ac:dyDescent="0.3">
      <c r="A109" s="88" t="s">
        <v>104</v>
      </c>
      <c r="B109" s="2">
        <v>1450.4</v>
      </c>
      <c r="C109" s="2" t="s">
        <v>105</v>
      </c>
      <c r="D109" s="3">
        <v>0</v>
      </c>
      <c r="E109" s="3">
        <v>0</v>
      </c>
      <c r="F109" s="3">
        <v>1000</v>
      </c>
      <c r="G109" s="3">
        <v>342</v>
      </c>
      <c r="H109" s="3">
        <v>1200</v>
      </c>
      <c r="I109" s="3">
        <v>251</v>
      </c>
      <c r="J109" s="3">
        <v>1200</v>
      </c>
      <c r="K109" s="3">
        <v>0</v>
      </c>
      <c r="L109" s="36">
        <v>0</v>
      </c>
    </row>
    <row r="110" spans="1:12" x14ac:dyDescent="0.3">
      <c r="A110" s="89"/>
      <c r="B110" s="2">
        <v>6510.4</v>
      </c>
      <c r="C110" s="2" t="s">
        <v>106</v>
      </c>
      <c r="D110" s="3">
        <v>200</v>
      </c>
      <c r="E110" s="3">
        <v>35</v>
      </c>
      <c r="F110" s="3">
        <v>200</v>
      </c>
      <c r="G110" s="3"/>
      <c r="H110" s="3">
        <v>200</v>
      </c>
      <c r="I110" s="3"/>
      <c r="J110" s="3">
        <v>200</v>
      </c>
      <c r="K110" s="3">
        <v>0</v>
      </c>
      <c r="L110" s="36">
        <v>200</v>
      </c>
    </row>
    <row r="111" spans="1:12" x14ac:dyDescent="0.3">
      <c r="A111" s="89"/>
      <c r="B111" s="2">
        <v>6989.4</v>
      </c>
      <c r="C111" s="2" t="s">
        <v>214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6">
        <v>2500</v>
      </c>
    </row>
    <row r="112" spans="1:12" x14ac:dyDescent="0.3">
      <c r="A112" s="89"/>
      <c r="B112" s="2">
        <v>7140.2</v>
      </c>
      <c r="C112" s="2" t="s">
        <v>107</v>
      </c>
      <c r="D112" s="3">
        <v>0</v>
      </c>
      <c r="E112" s="3">
        <v>0</v>
      </c>
      <c r="F112" s="3">
        <v>3000</v>
      </c>
      <c r="G112" s="3">
        <v>2267</v>
      </c>
      <c r="H112" s="3">
        <v>0</v>
      </c>
      <c r="I112" s="3">
        <v>0</v>
      </c>
      <c r="J112" s="3">
        <v>0</v>
      </c>
      <c r="K112" s="3">
        <v>0</v>
      </c>
      <c r="L112" s="36">
        <v>0</v>
      </c>
    </row>
    <row r="113" spans="1:15" x14ac:dyDescent="0.3">
      <c r="A113" s="89"/>
      <c r="B113" s="2">
        <v>7140.4</v>
      </c>
      <c r="C113" s="2" t="s">
        <v>108</v>
      </c>
      <c r="D113" s="3">
        <v>2500</v>
      </c>
      <c r="E113" s="3">
        <v>3983</v>
      </c>
      <c r="F113" s="3">
        <v>3000</v>
      </c>
      <c r="G113" s="3">
        <v>1596</v>
      </c>
      <c r="H113" s="3">
        <v>4000</v>
      </c>
      <c r="I113" s="3">
        <v>4022</v>
      </c>
      <c r="J113" s="3">
        <v>4000</v>
      </c>
      <c r="K113" s="3">
        <v>1672.06</v>
      </c>
      <c r="L113" s="36">
        <v>4000</v>
      </c>
    </row>
    <row r="114" spans="1:15" x14ac:dyDescent="0.3">
      <c r="A114" s="89"/>
      <c r="B114" s="2">
        <v>7140.41</v>
      </c>
      <c r="C114" s="2" t="s">
        <v>110</v>
      </c>
      <c r="D114" s="3">
        <v>0</v>
      </c>
      <c r="E114" s="3">
        <v>0</v>
      </c>
      <c r="F114" s="3">
        <v>0</v>
      </c>
      <c r="G114" s="3"/>
      <c r="H114" s="3">
        <v>150</v>
      </c>
      <c r="I114" s="3"/>
      <c r="J114" s="3">
        <v>150</v>
      </c>
      <c r="K114" s="3">
        <v>0</v>
      </c>
      <c r="L114" s="36">
        <v>150</v>
      </c>
    </row>
    <row r="115" spans="1:15" x14ac:dyDescent="0.3">
      <c r="A115" s="89"/>
      <c r="B115" s="2">
        <v>7550.4</v>
      </c>
      <c r="C115" s="2" t="s">
        <v>109</v>
      </c>
      <c r="D115" s="3">
        <v>750</v>
      </c>
      <c r="E115" s="3">
        <v>155</v>
      </c>
      <c r="F115" s="3">
        <v>750</v>
      </c>
      <c r="G115" s="3">
        <v>200</v>
      </c>
      <c r="H115" s="3">
        <v>1200</v>
      </c>
      <c r="I115" s="3">
        <v>502</v>
      </c>
      <c r="J115" s="3">
        <v>1200</v>
      </c>
      <c r="K115" s="3">
        <v>175</v>
      </c>
      <c r="L115" s="36">
        <v>1200</v>
      </c>
    </row>
    <row r="116" spans="1:15" ht="15" thickBot="1" x14ac:dyDescent="0.35">
      <c r="A116" s="90"/>
      <c r="B116" s="2">
        <v>7989.4</v>
      </c>
      <c r="C116" s="2" t="s">
        <v>111</v>
      </c>
      <c r="D116" s="3">
        <v>0</v>
      </c>
      <c r="E116" s="3">
        <v>0</v>
      </c>
      <c r="F116" s="3">
        <v>0</v>
      </c>
      <c r="G116" s="3"/>
      <c r="H116" s="3">
        <v>250</v>
      </c>
      <c r="I116" s="3"/>
      <c r="J116" s="3">
        <v>250</v>
      </c>
      <c r="K116" s="3">
        <v>0</v>
      </c>
      <c r="L116" s="36">
        <v>0</v>
      </c>
    </row>
    <row r="117" spans="1:15" x14ac:dyDescent="0.3">
      <c r="A117" s="88" t="s">
        <v>112</v>
      </c>
      <c r="B117" s="2">
        <v>9010.7999999999993</v>
      </c>
      <c r="C117" s="2" t="s">
        <v>115</v>
      </c>
      <c r="D117" s="3">
        <v>21192</v>
      </c>
      <c r="E117" s="3">
        <v>13413</v>
      </c>
      <c r="F117" s="3">
        <v>19754</v>
      </c>
      <c r="G117" s="3">
        <v>31268</v>
      </c>
      <c r="H117" s="3">
        <v>19480</v>
      </c>
      <c r="I117" s="3">
        <v>25280</v>
      </c>
      <c r="J117" s="3">
        <v>18480</v>
      </c>
      <c r="K117" s="3">
        <v>151</v>
      </c>
      <c r="L117" s="36">
        <v>11144</v>
      </c>
    </row>
    <row r="118" spans="1:15" x14ac:dyDescent="0.3">
      <c r="A118" s="89"/>
      <c r="B118" s="2">
        <v>9015.7999999999993</v>
      </c>
      <c r="C118" s="2" t="s">
        <v>116</v>
      </c>
      <c r="D118" s="3">
        <v>25176</v>
      </c>
      <c r="E118" s="3">
        <v>29107</v>
      </c>
      <c r="F118" s="3">
        <v>21873</v>
      </c>
      <c r="G118" s="3">
        <v>22794</v>
      </c>
      <c r="H118" s="3">
        <v>15938</v>
      </c>
      <c r="I118" s="3">
        <v>9625</v>
      </c>
      <c r="J118" s="3">
        <v>15938</v>
      </c>
      <c r="K118" s="3">
        <v>16475</v>
      </c>
      <c r="L118" s="36">
        <v>15624</v>
      </c>
    </row>
    <row r="119" spans="1:15" x14ac:dyDescent="0.3">
      <c r="A119" s="89"/>
      <c r="B119" s="2">
        <v>9030.7999999999993</v>
      </c>
      <c r="C119" s="2" t="s">
        <v>117</v>
      </c>
      <c r="D119" s="3">
        <v>13500</v>
      </c>
      <c r="E119" s="3">
        <v>13888.45</v>
      </c>
      <c r="F119" s="3">
        <v>12378</v>
      </c>
      <c r="G119" s="3">
        <v>12879</v>
      </c>
      <c r="H119" s="3">
        <v>13150</v>
      </c>
      <c r="I119" s="3">
        <v>13966</v>
      </c>
      <c r="J119" s="3">
        <v>13652</v>
      </c>
      <c r="K119" s="3">
        <v>13281.38</v>
      </c>
      <c r="L119" s="36">
        <f>SUM(L51+L53+L58+L63+L64+L76+L80+L87+L95+L96+L99+L103+L104+L105+L106+L67+L88+L90)*0.062</f>
        <v>14187.212</v>
      </c>
      <c r="M119" s="37">
        <f>SUM(L103,L99,L96,L95,L87,L90,L88,L104,L105,L106,L80,L76,L67,L64,L63,L58,L53,L51)</f>
        <v>228826</v>
      </c>
      <c r="N119" s="6">
        <f>M119*0.062</f>
        <v>14187.212</v>
      </c>
      <c r="O119" s="37">
        <f>N119-L119</f>
        <v>0</v>
      </c>
    </row>
    <row r="120" spans="1:15" x14ac:dyDescent="0.3">
      <c r="A120" s="89"/>
      <c r="B120" s="2">
        <v>9035.7999999999993</v>
      </c>
      <c r="C120" s="2" t="s">
        <v>118</v>
      </c>
      <c r="D120" s="3">
        <v>3200</v>
      </c>
      <c r="E120" s="3">
        <v>1134.1199999999999</v>
      </c>
      <c r="F120" s="3">
        <v>2895</v>
      </c>
      <c r="G120" s="3">
        <v>3061</v>
      </c>
      <c r="H120" s="3">
        <v>3075</v>
      </c>
      <c r="I120" s="3">
        <v>3325</v>
      </c>
      <c r="J120" s="3">
        <v>3193</v>
      </c>
      <c r="K120" s="3">
        <v>0</v>
      </c>
      <c r="L120" s="36">
        <f>SUM(L51+L53+L58+L63+L64+L76+L80+L87+L95+L96+L99+L103+L104+L105+L106+L67+L88+L90)*0.0145</f>
        <v>3317.9770000000003</v>
      </c>
      <c r="N120" s="6">
        <f>M119*0.0145</f>
        <v>3317.9770000000003</v>
      </c>
      <c r="O120" s="37">
        <f>N120-L120</f>
        <v>0</v>
      </c>
    </row>
    <row r="121" spans="1:15" x14ac:dyDescent="0.3">
      <c r="A121" s="89"/>
      <c r="B121" s="2">
        <v>9040.7999999999993</v>
      </c>
      <c r="C121" s="2" t="s">
        <v>119</v>
      </c>
      <c r="D121" s="3">
        <v>8800</v>
      </c>
      <c r="E121" s="3">
        <v>8798</v>
      </c>
      <c r="F121" s="3">
        <v>7083</v>
      </c>
      <c r="G121" s="3">
        <v>15177</v>
      </c>
      <c r="H121" s="3">
        <v>7791</v>
      </c>
      <c r="I121" s="3">
        <v>8348</v>
      </c>
      <c r="J121" s="3">
        <v>8600</v>
      </c>
      <c r="K121" s="3">
        <v>0</v>
      </c>
      <c r="L121" s="36">
        <v>8600</v>
      </c>
      <c r="M121" s="9"/>
      <c r="O121" s="37">
        <f>SUM(O119:O120)</f>
        <v>0</v>
      </c>
    </row>
    <row r="122" spans="1:15" ht="15" thickBot="1" x14ac:dyDescent="0.35">
      <c r="A122" s="90"/>
      <c r="B122" s="2">
        <v>9060.7999999999993</v>
      </c>
      <c r="C122" s="2" t="s">
        <v>120</v>
      </c>
      <c r="D122" s="3">
        <v>4700</v>
      </c>
      <c r="E122" s="3">
        <v>7132.03</v>
      </c>
      <c r="F122" s="3">
        <v>11000</v>
      </c>
      <c r="G122" s="3">
        <v>11594</v>
      </c>
      <c r="H122" s="3">
        <v>5694</v>
      </c>
      <c r="I122" s="3">
        <v>8100</v>
      </c>
      <c r="J122" s="3">
        <f>8042+5500</f>
        <v>13542</v>
      </c>
      <c r="K122" s="3">
        <v>6656.18</v>
      </c>
      <c r="L122" s="36">
        <v>16475</v>
      </c>
    </row>
    <row r="123" spans="1:15" x14ac:dyDescent="0.3">
      <c r="A123" s="88" t="s">
        <v>126</v>
      </c>
      <c r="B123" s="2">
        <v>9730.6</v>
      </c>
      <c r="C123" s="2" t="s">
        <v>124</v>
      </c>
      <c r="D123" s="3">
        <v>20000</v>
      </c>
      <c r="E123" s="3">
        <v>20000</v>
      </c>
      <c r="F123" s="3">
        <v>20000</v>
      </c>
      <c r="G123" s="3">
        <v>20000</v>
      </c>
      <c r="H123" s="3">
        <v>0</v>
      </c>
      <c r="I123" s="3">
        <v>0</v>
      </c>
      <c r="J123" s="3">
        <v>0</v>
      </c>
      <c r="K123" s="3">
        <v>0</v>
      </c>
      <c r="L123" s="36">
        <v>0</v>
      </c>
    </row>
    <row r="124" spans="1:15" ht="15" thickBot="1" x14ac:dyDescent="0.35">
      <c r="A124" s="90"/>
      <c r="B124" s="2">
        <v>9730.7000000000007</v>
      </c>
      <c r="C124" s="2" t="s">
        <v>125</v>
      </c>
      <c r="D124" s="3">
        <v>1580</v>
      </c>
      <c r="E124" s="3">
        <v>1580</v>
      </c>
      <c r="F124" s="3">
        <v>790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6">
        <v>0</v>
      </c>
    </row>
    <row r="125" spans="1:15" ht="15" thickBot="1" x14ac:dyDescent="0.35">
      <c r="A125" s="13" t="s">
        <v>36</v>
      </c>
      <c r="B125" s="2">
        <v>9950.9</v>
      </c>
      <c r="C125" s="2" t="s">
        <v>159</v>
      </c>
      <c r="D125" s="3">
        <v>0</v>
      </c>
      <c r="E125" s="3">
        <v>0</v>
      </c>
      <c r="F125" s="3">
        <v>0</v>
      </c>
      <c r="G125" s="3"/>
      <c r="H125" s="3">
        <v>7150</v>
      </c>
      <c r="I125" s="3"/>
      <c r="J125" s="3"/>
      <c r="K125" s="3">
        <v>0</v>
      </c>
      <c r="L125" s="36"/>
    </row>
    <row r="126" spans="1:15" ht="15" thickBot="1" x14ac:dyDescent="0.35">
      <c r="D126" s="8"/>
      <c r="E126" s="8"/>
      <c r="F126" s="8"/>
      <c r="G126" s="8"/>
      <c r="H126" s="8"/>
      <c r="I126" s="8"/>
      <c r="K126" s="8"/>
    </row>
    <row r="127" spans="1:15" x14ac:dyDescent="0.3">
      <c r="A127" s="14" t="s">
        <v>121</v>
      </c>
      <c r="B127" s="15"/>
      <c r="C127" s="15"/>
      <c r="D127" s="2" t="s">
        <v>5</v>
      </c>
      <c r="E127" s="2" t="s">
        <v>6</v>
      </c>
      <c r="F127" s="2" t="s">
        <v>7</v>
      </c>
      <c r="G127" s="2" t="s">
        <v>201</v>
      </c>
      <c r="H127" s="35" t="s">
        <v>199</v>
      </c>
      <c r="I127" s="2" t="s">
        <v>202</v>
      </c>
      <c r="J127" s="38" t="s">
        <v>203</v>
      </c>
      <c r="K127" s="38" t="s">
        <v>207</v>
      </c>
      <c r="L127" s="38" t="s">
        <v>206</v>
      </c>
    </row>
    <row r="128" spans="1:15" x14ac:dyDescent="0.3">
      <c r="A128" s="2" t="s">
        <v>56</v>
      </c>
      <c r="B128" s="2"/>
      <c r="C128" s="2" t="s">
        <v>56</v>
      </c>
      <c r="D128" s="16">
        <f t="shared" ref="D128:G128" si="24">SUM(D51:D57)</f>
        <v>40320</v>
      </c>
      <c r="E128" s="16">
        <f t="shared" si="24"/>
        <v>33077.07</v>
      </c>
      <c r="F128" s="16">
        <f t="shared" si="24"/>
        <v>41445</v>
      </c>
      <c r="G128" s="16">
        <f t="shared" si="24"/>
        <v>26756</v>
      </c>
      <c r="H128" s="16">
        <f t="shared" ref="H128:I128" si="25">SUM(H51:H57)</f>
        <v>41750</v>
      </c>
      <c r="I128" s="16">
        <f t="shared" si="25"/>
        <v>24380</v>
      </c>
      <c r="J128" s="3">
        <f t="shared" ref="J128:L128" si="26">SUM(J51:J57)</f>
        <v>41750</v>
      </c>
      <c r="K128" s="3">
        <f t="shared" si="26"/>
        <v>19348.32</v>
      </c>
      <c r="L128" s="3">
        <f t="shared" si="26"/>
        <v>42250</v>
      </c>
    </row>
    <row r="129" spans="1:12" x14ac:dyDescent="0.3">
      <c r="A129" s="2" t="s">
        <v>122</v>
      </c>
      <c r="B129" s="2"/>
      <c r="C129" s="2" t="s">
        <v>122</v>
      </c>
      <c r="D129" s="3">
        <f t="shared" ref="D129:G129" si="27">SUM(D58:D68)</f>
        <v>53450</v>
      </c>
      <c r="E129" s="3">
        <f t="shared" si="27"/>
        <v>45646.080000000002</v>
      </c>
      <c r="F129" s="3">
        <f t="shared" si="27"/>
        <v>48175</v>
      </c>
      <c r="G129" s="3">
        <f t="shared" si="27"/>
        <v>40533</v>
      </c>
      <c r="H129" s="3">
        <f t="shared" ref="H129:I129" si="28">SUM(H58:H68)</f>
        <v>51630</v>
      </c>
      <c r="I129" s="3">
        <f t="shared" si="28"/>
        <v>36690</v>
      </c>
      <c r="J129" s="3">
        <f t="shared" ref="J129:L129" si="29">SUM(J58:J68)</f>
        <v>46839</v>
      </c>
      <c r="K129" s="3">
        <f t="shared" si="29"/>
        <v>30337.66</v>
      </c>
      <c r="L129" s="3">
        <f t="shared" si="29"/>
        <v>49729</v>
      </c>
    </row>
    <row r="130" spans="1:12" x14ac:dyDescent="0.3">
      <c r="A130" s="2" t="s">
        <v>70</v>
      </c>
      <c r="B130" s="2"/>
      <c r="C130" s="2" t="s">
        <v>70</v>
      </c>
      <c r="D130" s="3">
        <f t="shared" ref="D130:G130" si="30">SUM(D69:D74)</f>
        <v>74484</v>
      </c>
      <c r="E130" s="3">
        <f t="shared" si="30"/>
        <v>73255.110000000015</v>
      </c>
      <c r="F130" s="3">
        <f t="shared" si="30"/>
        <v>72000</v>
      </c>
      <c r="G130" s="3">
        <f t="shared" si="30"/>
        <v>66193</v>
      </c>
      <c r="H130" s="3">
        <f t="shared" ref="H130:I130" si="31">SUM(H69:H74)</f>
        <v>147600</v>
      </c>
      <c r="I130" s="3">
        <f t="shared" si="31"/>
        <v>127450</v>
      </c>
      <c r="J130" s="3">
        <f t="shared" ref="J130:L130" si="32">SUM(J69:J74)</f>
        <v>92600</v>
      </c>
      <c r="K130" s="3">
        <f t="shared" si="32"/>
        <v>52474.11</v>
      </c>
      <c r="L130" s="3">
        <f t="shared" si="32"/>
        <v>92600</v>
      </c>
    </row>
    <row r="131" spans="1:12" x14ac:dyDescent="0.3">
      <c r="A131" s="2" t="s">
        <v>71</v>
      </c>
      <c r="B131" s="2"/>
      <c r="C131" s="2" t="s">
        <v>71</v>
      </c>
      <c r="D131" s="3">
        <f t="shared" ref="D131:G131" si="33">SUM(D75:D86)</f>
        <v>267715</v>
      </c>
      <c r="E131" s="3">
        <f t="shared" si="33"/>
        <v>259293.19</v>
      </c>
      <c r="F131" s="3">
        <f t="shared" si="33"/>
        <v>208182</v>
      </c>
      <c r="G131" s="3">
        <f t="shared" si="33"/>
        <v>146266</v>
      </c>
      <c r="H131" s="3">
        <f t="shared" ref="H131:I131" si="34">SUM(H75:H86)</f>
        <v>260162</v>
      </c>
      <c r="I131" s="3">
        <f t="shared" si="34"/>
        <v>206024</v>
      </c>
      <c r="J131" s="3">
        <f t="shared" ref="J131:L131" si="35">SUM(J75:J86)</f>
        <v>270441</v>
      </c>
      <c r="K131" s="3">
        <f t="shared" si="35"/>
        <v>178781.66999999998</v>
      </c>
      <c r="L131" s="3">
        <f t="shared" si="35"/>
        <v>272054</v>
      </c>
    </row>
    <row r="132" spans="1:12" x14ac:dyDescent="0.3">
      <c r="A132" s="2" t="s">
        <v>83</v>
      </c>
      <c r="B132" s="2"/>
      <c r="C132" s="2" t="s">
        <v>83</v>
      </c>
      <c r="D132" s="3">
        <f t="shared" ref="D132:E132" si="36">SUM(D87:D95)</f>
        <v>119870</v>
      </c>
      <c r="E132" s="3">
        <f t="shared" si="36"/>
        <v>104707.52</v>
      </c>
      <c r="F132" s="3">
        <f>SUM(F87:F95)</f>
        <v>121966</v>
      </c>
      <c r="G132" s="3">
        <f t="shared" ref="G132" si="37">SUM(G87:G95)</f>
        <v>108085</v>
      </c>
      <c r="H132" s="3">
        <f t="shared" ref="H132:I132" si="38">SUM(H87:H95)</f>
        <v>127075</v>
      </c>
      <c r="I132" s="3">
        <f t="shared" si="38"/>
        <v>127269</v>
      </c>
      <c r="J132" s="3">
        <f t="shared" ref="J132:L132" si="39">SUM(J87:J95)</f>
        <v>127075</v>
      </c>
      <c r="K132" s="3">
        <f t="shared" si="39"/>
        <v>93083.42</v>
      </c>
      <c r="L132" s="3">
        <f t="shared" si="39"/>
        <v>136445</v>
      </c>
    </row>
    <row r="133" spans="1:12" x14ac:dyDescent="0.3">
      <c r="A133" s="2" t="s">
        <v>92</v>
      </c>
      <c r="B133" s="2"/>
      <c r="C133" s="2" t="s">
        <v>92</v>
      </c>
      <c r="D133" s="3">
        <f t="shared" ref="D133:G133" si="40">SUM(D96:D102)</f>
        <v>14992</v>
      </c>
      <c r="E133" s="3">
        <f t="shared" si="40"/>
        <v>14299.050000000001</v>
      </c>
      <c r="F133" s="3">
        <f t="shared" si="40"/>
        <v>14992</v>
      </c>
      <c r="G133" s="3">
        <f t="shared" si="40"/>
        <v>15032</v>
      </c>
      <c r="H133" s="3">
        <f t="shared" ref="H133:I133" si="41">SUM(H96:H102)</f>
        <v>16900</v>
      </c>
      <c r="I133" s="3">
        <f t="shared" si="41"/>
        <v>15123</v>
      </c>
      <c r="J133" s="3">
        <f t="shared" ref="J133:L133" si="42">SUM(J96:J102)</f>
        <v>17375</v>
      </c>
      <c r="K133" s="3">
        <f t="shared" si="42"/>
        <v>11154.16</v>
      </c>
      <c r="L133" s="3">
        <f t="shared" si="42"/>
        <v>17396</v>
      </c>
    </row>
    <row r="134" spans="1:12" x14ac:dyDescent="0.3">
      <c r="A134" s="2" t="s">
        <v>98</v>
      </c>
      <c r="B134" s="2"/>
      <c r="C134" s="2" t="s">
        <v>98</v>
      </c>
      <c r="D134" s="3">
        <f>SUM(D103:D108)</f>
        <v>31225</v>
      </c>
      <c r="E134" s="3">
        <f t="shared" ref="E134" si="43">SUM(E103:E108)</f>
        <v>30762.370000000003</v>
      </c>
      <c r="F134" s="3">
        <f>SUM(F103:F108)</f>
        <v>31725</v>
      </c>
      <c r="G134" s="3">
        <f t="shared" ref="G134" si="44">SUM(G103:G108)</f>
        <v>31393</v>
      </c>
      <c r="H134" s="3">
        <f t="shared" ref="H134:I134" si="45">SUM(H103:H108)</f>
        <v>33725</v>
      </c>
      <c r="I134" s="3">
        <f t="shared" si="45"/>
        <v>30990</v>
      </c>
      <c r="J134" s="3">
        <f t="shared" ref="J134:L134" si="46">SUM(J103:J108)</f>
        <v>34725</v>
      </c>
      <c r="K134" s="3">
        <f t="shared" si="46"/>
        <v>26399.43</v>
      </c>
      <c r="L134" s="3">
        <f t="shared" si="46"/>
        <v>35250</v>
      </c>
    </row>
    <row r="135" spans="1:12" x14ac:dyDescent="0.3">
      <c r="A135" s="2" t="s">
        <v>104</v>
      </c>
      <c r="B135" s="2"/>
      <c r="C135" s="2" t="s">
        <v>104</v>
      </c>
      <c r="D135" s="3">
        <f t="shared" ref="D135:G135" si="47">SUM(D109:D116)</f>
        <v>3450</v>
      </c>
      <c r="E135" s="3">
        <f t="shared" si="47"/>
        <v>4173</v>
      </c>
      <c r="F135" s="3">
        <f t="shared" si="47"/>
        <v>7950</v>
      </c>
      <c r="G135" s="3">
        <f t="shared" si="47"/>
        <v>4405</v>
      </c>
      <c r="H135" s="3">
        <f t="shared" ref="H135:I135" si="48">SUM(H109:H116)</f>
        <v>7000</v>
      </c>
      <c r="I135" s="3">
        <f t="shared" si="48"/>
        <v>4775</v>
      </c>
      <c r="J135" s="3">
        <f t="shared" ref="J135:L135" si="49">SUM(J109:J116)</f>
        <v>7000</v>
      </c>
      <c r="K135" s="3">
        <f t="shared" si="49"/>
        <v>1847.06</v>
      </c>
      <c r="L135" s="3">
        <f t="shared" si="49"/>
        <v>8050</v>
      </c>
    </row>
    <row r="136" spans="1:12" x14ac:dyDescent="0.3">
      <c r="A136" s="2" t="s">
        <v>112</v>
      </c>
      <c r="B136" s="2"/>
      <c r="C136" s="2" t="s">
        <v>112</v>
      </c>
      <c r="D136" s="3">
        <f t="shared" ref="D136:G136" si="50">SUM(D117:D122)</f>
        <v>76568</v>
      </c>
      <c r="E136" s="3">
        <f t="shared" si="50"/>
        <v>73472.600000000006</v>
      </c>
      <c r="F136" s="3">
        <f t="shared" si="50"/>
        <v>74983</v>
      </c>
      <c r="G136" s="3">
        <f t="shared" si="50"/>
        <v>96773</v>
      </c>
      <c r="H136" s="3">
        <f t="shared" ref="H136:I136" si="51">SUM(H117:H122)</f>
        <v>65128</v>
      </c>
      <c r="I136" s="3">
        <f t="shared" si="51"/>
        <v>68644</v>
      </c>
      <c r="J136" s="3">
        <f t="shared" ref="J136:L136" si="52">SUM(J117:J122)</f>
        <v>73405</v>
      </c>
      <c r="K136" s="3">
        <f t="shared" si="52"/>
        <v>36563.56</v>
      </c>
      <c r="L136" s="3">
        <f t="shared" si="52"/>
        <v>69348.188999999998</v>
      </c>
    </row>
    <row r="137" spans="1:12" x14ac:dyDescent="0.3">
      <c r="A137" s="2" t="s">
        <v>123</v>
      </c>
      <c r="B137" s="2"/>
      <c r="C137" s="2" t="s">
        <v>123</v>
      </c>
      <c r="D137" s="3">
        <f>SUM(D123:D124)</f>
        <v>21580</v>
      </c>
      <c r="E137" s="3">
        <f t="shared" ref="E137:G137" si="53">SUM(E123:E124)</f>
        <v>21580</v>
      </c>
      <c r="F137" s="3">
        <f t="shared" si="53"/>
        <v>20790</v>
      </c>
      <c r="G137" s="3">
        <f t="shared" si="53"/>
        <v>20000</v>
      </c>
      <c r="H137" s="3">
        <f t="shared" ref="H137:I137" si="54">SUM(H123:H124)</f>
        <v>0</v>
      </c>
      <c r="I137" s="3">
        <f t="shared" si="54"/>
        <v>0</v>
      </c>
      <c r="J137" s="3">
        <f t="shared" ref="J137:L137" si="55">SUM(J123:J124)</f>
        <v>0</v>
      </c>
      <c r="K137" s="3">
        <f t="shared" si="55"/>
        <v>0</v>
      </c>
      <c r="L137" s="3">
        <f t="shared" si="55"/>
        <v>0</v>
      </c>
    </row>
    <row r="138" spans="1:12" x14ac:dyDescent="0.3">
      <c r="A138" s="2" t="s">
        <v>36</v>
      </c>
      <c r="B138" s="2"/>
      <c r="C138" s="2" t="s">
        <v>36</v>
      </c>
      <c r="D138" s="3">
        <f t="shared" ref="D138:G138" si="56">SUM(D125)</f>
        <v>0</v>
      </c>
      <c r="E138" s="3">
        <f t="shared" si="56"/>
        <v>0</v>
      </c>
      <c r="F138" s="3">
        <f t="shared" si="56"/>
        <v>0</v>
      </c>
      <c r="G138" s="3">
        <f t="shared" si="56"/>
        <v>0</v>
      </c>
      <c r="H138" s="3">
        <f t="shared" ref="H138:I138" si="57">SUM(H125)</f>
        <v>7150</v>
      </c>
      <c r="I138" s="3">
        <f t="shared" si="57"/>
        <v>0</v>
      </c>
      <c r="J138" s="3">
        <f t="shared" ref="J138:K138" si="58">SUM(J125)</f>
        <v>0</v>
      </c>
      <c r="K138" s="3">
        <f t="shared" si="58"/>
        <v>0</v>
      </c>
      <c r="L138" s="3">
        <v>0</v>
      </c>
    </row>
    <row r="139" spans="1:12" x14ac:dyDescent="0.3">
      <c r="C139" s="6" t="s">
        <v>164</v>
      </c>
      <c r="D139" s="8">
        <f t="shared" ref="D139:L139" si="59">SUM(D128:D138)</f>
        <v>703654</v>
      </c>
      <c r="E139" s="8">
        <f t="shared" si="59"/>
        <v>660265.99</v>
      </c>
      <c r="F139" s="8">
        <f t="shared" si="59"/>
        <v>642208</v>
      </c>
      <c r="G139" s="8">
        <f t="shared" si="59"/>
        <v>555436</v>
      </c>
      <c r="H139" s="8">
        <f t="shared" si="59"/>
        <v>758120</v>
      </c>
      <c r="I139" s="8">
        <f t="shared" si="59"/>
        <v>641345</v>
      </c>
      <c r="J139" s="8">
        <f t="shared" si="59"/>
        <v>711210</v>
      </c>
      <c r="K139" s="8">
        <f t="shared" si="59"/>
        <v>449989.38999999996</v>
      </c>
      <c r="L139" s="40">
        <f t="shared" si="59"/>
        <v>723122.18900000001</v>
      </c>
    </row>
    <row r="140" spans="1:12" x14ac:dyDescent="0.3">
      <c r="D140" s="8"/>
      <c r="E140" s="8"/>
      <c r="F140" s="8"/>
      <c r="G140" s="8"/>
      <c r="H140" s="8"/>
      <c r="I140" s="8"/>
    </row>
    <row r="141" spans="1:12" x14ac:dyDescent="0.3">
      <c r="D141" s="8"/>
      <c r="E141" s="8"/>
      <c r="F141" s="8"/>
      <c r="G141" s="8"/>
      <c r="H141" s="8"/>
      <c r="I141" s="8"/>
    </row>
    <row r="142" spans="1:12" x14ac:dyDescent="0.3">
      <c r="C142" s="2" t="s">
        <v>166</v>
      </c>
      <c r="D142" s="3">
        <f t="shared" ref="D142:L142" si="60">SUM(D139)</f>
        <v>703654</v>
      </c>
      <c r="E142" s="3">
        <f t="shared" si="60"/>
        <v>660265.99</v>
      </c>
      <c r="F142" s="3">
        <f t="shared" si="60"/>
        <v>642208</v>
      </c>
      <c r="G142" s="3">
        <f t="shared" si="60"/>
        <v>555436</v>
      </c>
      <c r="H142" s="3">
        <f t="shared" si="60"/>
        <v>758120</v>
      </c>
      <c r="I142" s="3">
        <f t="shared" si="60"/>
        <v>641345</v>
      </c>
      <c r="J142" s="10">
        <f t="shared" ref="J142:K142" si="61">SUM(J139)</f>
        <v>711210</v>
      </c>
      <c r="K142" s="10">
        <f t="shared" si="61"/>
        <v>449989.38999999996</v>
      </c>
      <c r="L142" s="3">
        <f t="shared" si="60"/>
        <v>723122.18900000001</v>
      </c>
    </row>
    <row r="143" spans="1:12" x14ac:dyDescent="0.3">
      <c r="C143" s="2" t="s">
        <v>167</v>
      </c>
      <c r="D143" s="3">
        <f t="shared" ref="D143:L143" si="62">SUM(D46)</f>
        <v>283606</v>
      </c>
      <c r="E143" s="3">
        <f t="shared" si="62"/>
        <v>342901</v>
      </c>
      <c r="F143" s="3">
        <f t="shared" si="62"/>
        <v>252350</v>
      </c>
      <c r="G143" s="3">
        <f t="shared" si="62"/>
        <v>279916</v>
      </c>
      <c r="H143" s="3">
        <f t="shared" si="62"/>
        <v>289607</v>
      </c>
      <c r="I143" s="3">
        <f t="shared" si="62"/>
        <v>400963</v>
      </c>
      <c r="J143" s="10">
        <f t="shared" ref="J143:K143" si="63">SUM(J46)</f>
        <v>294212</v>
      </c>
      <c r="K143" s="10">
        <f t="shared" si="63"/>
        <v>250982.21000000002</v>
      </c>
      <c r="L143" s="3">
        <f t="shared" si="62"/>
        <v>303947</v>
      </c>
    </row>
    <row r="144" spans="1:12" x14ac:dyDescent="0.3">
      <c r="C144" s="2" t="s">
        <v>168</v>
      </c>
      <c r="D144" s="3">
        <v>110000</v>
      </c>
      <c r="E144" s="3">
        <v>110000</v>
      </c>
      <c r="F144" s="3">
        <v>85000</v>
      </c>
      <c r="G144" s="3">
        <v>85000</v>
      </c>
      <c r="H144" s="3">
        <v>90000</v>
      </c>
      <c r="I144" s="3">
        <v>90000</v>
      </c>
      <c r="J144" s="10">
        <v>100000</v>
      </c>
      <c r="K144" s="10">
        <v>100000</v>
      </c>
      <c r="L144" s="3">
        <v>100000</v>
      </c>
    </row>
    <row r="145" spans="2:14" x14ac:dyDescent="0.3">
      <c r="C145" s="2" t="s">
        <v>169</v>
      </c>
      <c r="D145" s="3">
        <f>SUM(D142-D143-D144)</f>
        <v>310048</v>
      </c>
      <c r="E145" s="3">
        <f>SUM(E142-E143-E144)</f>
        <v>207364.99</v>
      </c>
      <c r="F145" s="3">
        <f>SUM(F142-F143-F144)</f>
        <v>304858</v>
      </c>
      <c r="G145" s="3">
        <f t="shared" ref="G145" si="64">SUM(G142-G143-G144)</f>
        <v>190520</v>
      </c>
      <c r="H145" s="3">
        <f>SUM(H142-H143-H144)</f>
        <v>378513</v>
      </c>
      <c r="I145" s="3">
        <f>SUM(I142-I143-I144)</f>
        <v>150382</v>
      </c>
      <c r="J145" s="10">
        <f t="shared" ref="J145:K145" si="65">SUM(J142-J143-J144)</f>
        <v>316998</v>
      </c>
      <c r="K145" s="10">
        <f t="shared" si="65"/>
        <v>99007.179999999935</v>
      </c>
      <c r="L145" s="3">
        <f t="shared" ref="L145" si="66">SUM(L142-L143-L144)</f>
        <v>319175.18900000001</v>
      </c>
      <c r="M145" s="6">
        <v>319175</v>
      </c>
      <c r="N145" s="8">
        <f>L145-M145</f>
        <v>0.18900000001303852</v>
      </c>
    </row>
    <row r="146" spans="2:14" x14ac:dyDescent="0.3">
      <c r="D146" s="8"/>
      <c r="E146" s="8"/>
      <c r="F146" s="8"/>
      <c r="G146" s="8"/>
      <c r="H146" s="8"/>
      <c r="I146" s="8"/>
      <c r="J146" s="8"/>
      <c r="K146" s="8"/>
    </row>
    <row r="147" spans="2:14" x14ac:dyDescent="0.3">
      <c r="D147" s="74" t="s">
        <v>216</v>
      </c>
      <c r="E147" s="75" t="s">
        <v>217</v>
      </c>
      <c r="F147" s="74" t="s">
        <v>218</v>
      </c>
      <c r="G147" s="75" t="s">
        <v>190</v>
      </c>
      <c r="H147" s="8"/>
      <c r="I147" s="8"/>
      <c r="J147" s="8"/>
      <c r="K147" s="8"/>
    </row>
    <row r="148" spans="2:14" x14ac:dyDescent="0.3">
      <c r="B148" s="6" t="s">
        <v>174</v>
      </c>
      <c r="C148" s="6" t="s">
        <v>174</v>
      </c>
      <c r="D148" s="64">
        <v>63119138</v>
      </c>
      <c r="E148" s="64">
        <v>301064</v>
      </c>
      <c r="F148" s="17">
        <f>E148/D148*1000</f>
        <v>4.7697736303052807</v>
      </c>
      <c r="G148" s="8"/>
      <c r="H148" s="8"/>
      <c r="I148" s="8"/>
      <c r="J148" s="8"/>
      <c r="K148" s="8"/>
    </row>
    <row r="149" spans="2:14" x14ac:dyDescent="0.3">
      <c r="B149" s="6" t="s">
        <v>175</v>
      </c>
      <c r="C149" s="6" t="s">
        <v>175</v>
      </c>
      <c r="D149" s="64">
        <v>62755432</v>
      </c>
      <c r="E149" s="8">
        <v>304857.21000000008</v>
      </c>
      <c r="F149" s="17">
        <f t="shared" ref="F149:F152" si="67">E149/D149*1000</f>
        <v>4.8578617066965633</v>
      </c>
      <c r="G149" s="65">
        <f>SUM(F149-F148)</f>
        <v>8.8088076391282577E-2</v>
      </c>
      <c r="H149" s="8"/>
      <c r="I149" s="8"/>
      <c r="J149" s="8"/>
      <c r="K149" s="8"/>
    </row>
    <row r="150" spans="2:14" x14ac:dyDescent="0.3">
      <c r="B150" s="61" t="s">
        <v>176</v>
      </c>
      <c r="C150" s="61" t="s">
        <v>176</v>
      </c>
      <c r="D150" s="40">
        <v>63404435</v>
      </c>
      <c r="E150" s="40">
        <v>312375</v>
      </c>
      <c r="F150" s="50">
        <f t="shared" si="67"/>
        <v>4.9267058369024186</v>
      </c>
      <c r="G150" s="66">
        <f>SUM(F150-F149)</f>
        <v>6.8844130205855336E-2</v>
      </c>
      <c r="H150" s="8"/>
      <c r="I150" s="8"/>
      <c r="J150" s="8"/>
      <c r="K150" s="8"/>
    </row>
    <row r="151" spans="2:14" x14ac:dyDescent="0.3">
      <c r="B151" s="55" t="s">
        <v>196</v>
      </c>
      <c r="C151" s="55" t="s">
        <v>195</v>
      </c>
      <c r="D151" s="68">
        <v>63360299</v>
      </c>
      <c r="E151" s="68">
        <v>316998</v>
      </c>
      <c r="F151" s="69">
        <f t="shared" si="67"/>
        <v>5.0031013900360541</v>
      </c>
      <c r="G151" s="70">
        <f>SUM(F151-F150)</f>
        <v>7.6395553133635552E-2</v>
      </c>
      <c r="H151" s="8"/>
      <c r="I151" s="8"/>
      <c r="J151" s="8"/>
      <c r="K151" s="8"/>
    </row>
    <row r="152" spans="2:14" x14ac:dyDescent="0.3">
      <c r="B152" s="71" t="s">
        <v>219</v>
      </c>
      <c r="C152" s="72" t="s">
        <v>205</v>
      </c>
      <c r="D152" s="41">
        <v>63922345</v>
      </c>
      <c r="E152" s="41">
        <v>319175</v>
      </c>
      <c r="F152" s="73">
        <f t="shared" si="67"/>
        <v>4.9931678820606473</v>
      </c>
      <c r="G152" s="67">
        <f>SUM(F152-F151)</f>
        <v>-9.933507975406819E-3</v>
      </c>
      <c r="H152" s="8"/>
      <c r="I152" s="8"/>
      <c r="J152" s="8"/>
      <c r="K152" s="8"/>
    </row>
    <row r="153" spans="2:14" x14ac:dyDescent="0.3">
      <c r="D153" s="8"/>
      <c r="E153" s="8"/>
      <c r="F153" s="8"/>
      <c r="G153" s="8"/>
      <c r="H153" s="8"/>
      <c r="I153" s="8"/>
      <c r="J153" s="8"/>
      <c r="K153" s="8"/>
    </row>
    <row r="154" spans="2:14" x14ac:dyDescent="0.3">
      <c r="D154" s="8"/>
      <c r="E154" s="8"/>
      <c r="F154" s="8"/>
      <c r="G154" s="8"/>
      <c r="H154" s="8"/>
      <c r="I154" s="8"/>
      <c r="J154" s="8"/>
      <c r="K154" s="8"/>
    </row>
    <row r="155" spans="2:14" x14ac:dyDescent="0.3">
      <c r="D155" s="8"/>
      <c r="E155" s="8"/>
      <c r="F155" s="8"/>
      <c r="G155" s="8"/>
      <c r="H155" s="8"/>
      <c r="I155" s="8"/>
      <c r="J155" s="8"/>
      <c r="K155" s="8"/>
    </row>
    <row r="156" spans="2:14" x14ac:dyDescent="0.3">
      <c r="D156" s="8"/>
      <c r="E156" s="8"/>
      <c r="F156" s="8"/>
      <c r="G156" s="8"/>
      <c r="H156" s="8"/>
      <c r="I156" s="8"/>
      <c r="J156" s="8"/>
      <c r="K156" s="8"/>
    </row>
    <row r="157" spans="2:14" x14ac:dyDescent="0.3">
      <c r="D157" s="8"/>
      <c r="E157" s="8"/>
      <c r="F157" s="8"/>
      <c r="G157" s="8"/>
      <c r="H157" s="8"/>
      <c r="I157" s="8"/>
      <c r="J157" s="8"/>
      <c r="K157" s="8"/>
    </row>
    <row r="158" spans="2:14" x14ac:dyDescent="0.3">
      <c r="D158" s="8"/>
      <c r="E158" s="8"/>
      <c r="F158" s="8"/>
      <c r="G158" s="8"/>
      <c r="H158" s="8"/>
      <c r="I158" s="8"/>
      <c r="J158" s="8"/>
      <c r="K158" s="8"/>
    </row>
    <row r="159" spans="2:14" x14ac:dyDescent="0.3">
      <c r="D159" s="8"/>
      <c r="E159" s="8"/>
      <c r="F159" s="8"/>
      <c r="G159" s="8"/>
      <c r="H159" s="8"/>
      <c r="I159" s="8"/>
      <c r="J159" s="8"/>
      <c r="K159" s="8"/>
    </row>
    <row r="160" spans="2:14" x14ac:dyDescent="0.3">
      <c r="D160" s="8"/>
      <c r="E160" s="8"/>
      <c r="F160" s="8"/>
      <c r="G160" s="8"/>
      <c r="H160" s="8"/>
      <c r="I160" s="8"/>
      <c r="J160" s="8"/>
      <c r="K160" s="8"/>
    </row>
    <row r="161" spans="4:11" x14ac:dyDescent="0.3">
      <c r="D161" s="8"/>
      <c r="E161" s="8"/>
      <c r="F161" s="8"/>
      <c r="G161" s="8"/>
      <c r="H161" s="8"/>
      <c r="I161" s="8"/>
      <c r="J161" s="8"/>
      <c r="K161" s="8"/>
    </row>
    <row r="162" spans="4:11" x14ac:dyDescent="0.3">
      <c r="D162" s="8"/>
      <c r="E162" s="8"/>
      <c r="F162" s="8"/>
      <c r="G162" s="8"/>
      <c r="H162" s="8"/>
      <c r="I162" s="8"/>
      <c r="J162" s="8"/>
      <c r="K162" s="8"/>
    </row>
    <row r="163" spans="4:11" x14ac:dyDescent="0.3">
      <c r="D163" s="8"/>
      <c r="E163" s="8"/>
      <c r="F163" s="8"/>
      <c r="G163" s="8"/>
      <c r="H163" s="8"/>
      <c r="I163" s="8"/>
      <c r="J163" s="8"/>
      <c r="K163" s="8"/>
    </row>
    <row r="164" spans="4:11" x14ac:dyDescent="0.3">
      <c r="D164" s="8"/>
      <c r="E164" s="8"/>
      <c r="F164" s="8"/>
      <c r="G164" s="8"/>
      <c r="H164" s="8"/>
      <c r="I164" s="8"/>
      <c r="J164" s="8"/>
      <c r="K164" s="8"/>
    </row>
    <row r="165" spans="4:11" x14ac:dyDescent="0.3">
      <c r="D165" s="8"/>
      <c r="E165" s="8"/>
      <c r="F165" s="8"/>
      <c r="G165" s="8"/>
      <c r="H165" s="8"/>
      <c r="I165" s="8"/>
      <c r="J165" s="8"/>
      <c r="K165" s="8"/>
    </row>
    <row r="166" spans="4:11" x14ac:dyDescent="0.3">
      <c r="D166" s="8"/>
      <c r="E166" s="8"/>
      <c r="F166" s="8"/>
      <c r="G166" s="8"/>
      <c r="H166" s="8"/>
      <c r="I166" s="8"/>
      <c r="J166" s="8"/>
      <c r="K166" s="8"/>
    </row>
    <row r="167" spans="4:11" x14ac:dyDescent="0.3">
      <c r="D167" s="8"/>
      <c r="E167" s="8"/>
      <c r="F167" s="8"/>
      <c r="G167" s="8"/>
      <c r="H167" s="8"/>
      <c r="I167" s="8"/>
      <c r="J167" s="8"/>
      <c r="K167" s="8"/>
    </row>
    <row r="168" spans="4:11" x14ac:dyDescent="0.3">
      <c r="D168" s="8"/>
      <c r="E168" s="8"/>
      <c r="F168" s="8"/>
      <c r="G168" s="8"/>
      <c r="H168" s="8"/>
      <c r="I168" s="8"/>
      <c r="J168" s="8"/>
      <c r="K168" s="8"/>
    </row>
    <row r="169" spans="4:11" x14ac:dyDescent="0.3">
      <c r="D169" s="8"/>
      <c r="E169" s="8"/>
      <c r="F169" s="8"/>
      <c r="G169" s="8"/>
      <c r="H169" s="8"/>
      <c r="I169" s="8"/>
      <c r="J169" s="8"/>
      <c r="K169" s="8"/>
    </row>
    <row r="170" spans="4:11" x14ac:dyDescent="0.3">
      <c r="D170" s="8"/>
      <c r="E170" s="8"/>
      <c r="F170" s="8"/>
      <c r="G170" s="8"/>
      <c r="H170" s="8"/>
      <c r="I170" s="8"/>
      <c r="J170" s="8"/>
      <c r="K170" s="8"/>
    </row>
    <row r="171" spans="4:11" x14ac:dyDescent="0.3">
      <c r="D171" s="8"/>
      <c r="E171" s="8"/>
      <c r="F171" s="8"/>
      <c r="G171" s="8"/>
      <c r="H171" s="8"/>
      <c r="I171" s="8"/>
      <c r="J171" s="8"/>
      <c r="K171" s="8"/>
    </row>
    <row r="172" spans="4:11" x14ac:dyDescent="0.3">
      <c r="D172" s="8"/>
      <c r="E172" s="8"/>
      <c r="F172" s="8"/>
      <c r="G172" s="8"/>
      <c r="H172" s="8"/>
      <c r="I172" s="8"/>
      <c r="J172" s="8"/>
      <c r="K172" s="8"/>
    </row>
    <row r="173" spans="4:11" x14ac:dyDescent="0.3">
      <c r="D173" s="8"/>
      <c r="E173" s="8"/>
      <c r="F173" s="8"/>
      <c r="G173" s="8"/>
      <c r="H173" s="8"/>
      <c r="I173" s="8"/>
      <c r="J173" s="8"/>
      <c r="K173" s="8"/>
    </row>
    <row r="174" spans="4:11" x14ac:dyDescent="0.3">
      <c r="D174" s="8"/>
      <c r="E174" s="8"/>
      <c r="F174" s="8"/>
      <c r="G174" s="8"/>
      <c r="H174" s="8"/>
      <c r="I174" s="8"/>
      <c r="J174" s="8"/>
      <c r="K174" s="8"/>
    </row>
    <row r="175" spans="4:11" x14ac:dyDescent="0.3">
      <c r="D175" s="8"/>
      <c r="E175" s="8"/>
      <c r="F175" s="8"/>
      <c r="G175" s="8"/>
      <c r="H175" s="8"/>
      <c r="I175" s="8"/>
      <c r="J175" s="8"/>
      <c r="K175" s="8"/>
    </row>
    <row r="176" spans="4:11" x14ac:dyDescent="0.3">
      <c r="D176" s="8"/>
      <c r="E176" s="8"/>
      <c r="F176" s="8"/>
      <c r="G176" s="8"/>
      <c r="H176" s="8"/>
      <c r="I176" s="8"/>
      <c r="J176" s="8"/>
      <c r="K176" s="8"/>
    </row>
    <row r="177" spans="4:11" x14ac:dyDescent="0.3">
      <c r="D177" s="8"/>
      <c r="E177" s="8"/>
      <c r="F177" s="8"/>
      <c r="G177" s="8"/>
      <c r="H177" s="8"/>
      <c r="I177" s="8"/>
      <c r="J177" s="8"/>
      <c r="K177" s="8"/>
    </row>
    <row r="178" spans="4:11" x14ac:dyDescent="0.3">
      <c r="D178" s="8"/>
      <c r="E178" s="8"/>
      <c r="F178" s="8"/>
      <c r="G178" s="8"/>
      <c r="H178" s="8"/>
      <c r="I178" s="8"/>
      <c r="J178" s="8"/>
      <c r="K178" s="8"/>
    </row>
    <row r="179" spans="4:11" x14ac:dyDescent="0.3">
      <c r="D179" s="8"/>
      <c r="E179" s="8"/>
      <c r="F179" s="8"/>
      <c r="G179" s="8"/>
      <c r="H179" s="8"/>
      <c r="I179" s="8"/>
      <c r="J179" s="8"/>
      <c r="K179" s="8"/>
    </row>
    <row r="180" spans="4:11" x14ac:dyDescent="0.3">
      <c r="D180" s="8"/>
      <c r="E180" s="8"/>
      <c r="F180" s="8"/>
      <c r="G180" s="8"/>
      <c r="H180" s="8"/>
      <c r="I180" s="8"/>
      <c r="J180" s="8"/>
      <c r="K180" s="8"/>
    </row>
    <row r="181" spans="4:11" x14ac:dyDescent="0.3">
      <c r="D181" s="8"/>
      <c r="E181" s="8"/>
      <c r="F181" s="8"/>
      <c r="G181" s="8"/>
      <c r="H181" s="8"/>
      <c r="I181" s="8"/>
      <c r="J181" s="8"/>
      <c r="K181" s="8"/>
    </row>
    <row r="182" spans="4:11" x14ac:dyDescent="0.3">
      <c r="D182" s="8"/>
      <c r="E182" s="8"/>
      <c r="F182" s="8"/>
      <c r="G182" s="8"/>
      <c r="H182" s="8"/>
      <c r="I182" s="8"/>
      <c r="J182" s="8"/>
      <c r="K182" s="8"/>
    </row>
    <row r="183" spans="4:11" x14ac:dyDescent="0.3">
      <c r="D183" s="8"/>
      <c r="E183" s="8"/>
      <c r="F183" s="8"/>
      <c r="G183" s="8"/>
      <c r="H183" s="8"/>
      <c r="I183" s="8"/>
      <c r="J183" s="8"/>
      <c r="K183" s="8"/>
    </row>
    <row r="184" spans="4:11" x14ac:dyDescent="0.3">
      <c r="D184" s="8"/>
      <c r="E184" s="8"/>
      <c r="F184" s="8"/>
      <c r="G184" s="8"/>
      <c r="H184" s="8"/>
      <c r="I184" s="8"/>
      <c r="J184" s="8"/>
      <c r="K184" s="8"/>
    </row>
    <row r="185" spans="4:11" x14ac:dyDescent="0.3">
      <c r="D185" s="8"/>
      <c r="E185" s="8"/>
      <c r="F185" s="8"/>
      <c r="G185" s="8"/>
      <c r="H185" s="8"/>
      <c r="I185" s="8"/>
      <c r="J185" s="8"/>
      <c r="K185" s="8"/>
    </row>
    <row r="186" spans="4:11" x14ac:dyDescent="0.3">
      <c r="D186" s="8"/>
      <c r="E186" s="8"/>
      <c r="F186" s="8"/>
      <c r="G186" s="8"/>
      <c r="H186" s="8"/>
      <c r="I186" s="8"/>
      <c r="J186" s="8"/>
      <c r="K186" s="8"/>
    </row>
    <row r="187" spans="4:11" x14ac:dyDescent="0.3">
      <c r="D187" s="8"/>
      <c r="E187" s="8"/>
      <c r="F187" s="8"/>
      <c r="G187" s="8"/>
      <c r="H187" s="8"/>
      <c r="I187" s="8"/>
      <c r="J187" s="8"/>
      <c r="K187" s="8"/>
    </row>
    <row r="188" spans="4:11" x14ac:dyDescent="0.3">
      <c r="D188" s="8"/>
      <c r="E188" s="8"/>
      <c r="F188" s="8"/>
      <c r="G188" s="8"/>
      <c r="H188" s="8"/>
      <c r="I188" s="8"/>
      <c r="J188" s="8"/>
      <c r="K188" s="8"/>
    </row>
    <row r="189" spans="4:11" x14ac:dyDescent="0.3">
      <c r="D189" s="8"/>
      <c r="E189" s="8"/>
      <c r="F189" s="8"/>
      <c r="G189" s="8"/>
      <c r="H189" s="8"/>
      <c r="I189" s="8"/>
      <c r="J189" s="8"/>
      <c r="K189" s="8"/>
    </row>
    <row r="190" spans="4:11" x14ac:dyDescent="0.3">
      <c r="D190" s="8"/>
      <c r="E190" s="8"/>
      <c r="F190" s="8"/>
      <c r="G190" s="8"/>
      <c r="H190" s="8"/>
      <c r="I190" s="8"/>
      <c r="J190" s="8"/>
      <c r="K190" s="8"/>
    </row>
    <row r="191" spans="4:11" x14ac:dyDescent="0.3">
      <c r="D191" s="8"/>
      <c r="E191" s="8"/>
      <c r="F191" s="8"/>
      <c r="G191" s="8"/>
      <c r="H191" s="8"/>
      <c r="I191" s="8"/>
      <c r="J191" s="8"/>
      <c r="K191" s="8"/>
    </row>
    <row r="192" spans="4:11" x14ac:dyDescent="0.3">
      <c r="D192" s="8"/>
      <c r="E192" s="8"/>
      <c r="F192" s="8"/>
      <c r="G192" s="8"/>
      <c r="H192" s="8"/>
      <c r="I192" s="8"/>
      <c r="J192" s="8"/>
      <c r="K192" s="8"/>
    </row>
    <row r="193" spans="4:11" x14ac:dyDescent="0.3">
      <c r="D193" s="8"/>
      <c r="E193" s="8"/>
      <c r="F193" s="8"/>
      <c r="G193" s="8"/>
      <c r="H193" s="8"/>
      <c r="I193" s="8"/>
      <c r="J193" s="8"/>
      <c r="K193" s="8"/>
    </row>
    <row r="194" spans="4:11" x14ac:dyDescent="0.3">
      <c r="D194" s="8"/>
      <c r="E194" s="8"/>
      <c r="F194" s="8"/>
      <c r="G194" s="8"/>
      <c r="H194" s="8"/>
      <c r="I194" s="8"/>
      <c r="J194" s="8"/>
      <c r="K194" s="8"/>
    </row>
    <row r="195" spans="4:11" x14ac:dyDescent="0.3">
      <c r="D195" s="8"/>
      <c r="E195" s="8"/>
      <c r="F195" s="8"/>
      <c r="G195" s="8"/>
      <c r="H195" s="8"/>
      <c r="I195" s="8"/>
      <c r="J195" s="8"/>
      <c r="K195" s="8"/>
    </row>
    <row r="196" spans="4:11" x14ac:dyDescent="0.3">
      <c r="D196" s="8"/>
      <c r="E196" s="8"/>
      <c r="F196" s="8"/>
      <c r="G196" s="8"/>
      <c r="H196" s="8"/>
      <c r="I196" s="8"/>
      <c r="J196" s="8"/>
      <c r="K196" s="8"/>
    </row>
    <row r="197" spans="4:11" x14ac:dyDescent="0.3">
      <c r="D197" s="8"/>
      <c r="E197" s="8"/>
      <c r="F197" s="8"/>
      <c r="G197" s="8"/>
      <c r="H197" s="8"/>
      <c r="I197" s="8"/>
      <c r="J197" s="8"/>
      <c r="K197" s="8"/>
    </row>
    <row r="198" spans="4:11" x14ac:dyDescent="0.3">
      <c r="D198" s="8"/>
      <c r="E198" s="8"/>
      <c r="F198" s="8"/>
      <c r="G198" s="8"/>
      <c r="H198" s="8"/>
      <c r="I198" s="8"/>
      <c r="J198" s="8"/>
      <c r="K198" s="8"/>
    </row>
    <row r="199" spans="4:11" x14ac:dyDescent="0.3">
      <c r="D199" s="8"/>
      <c r="E199" s="8"/>
      <c r="F199" s="8"/>
      <c r="G199" s="8"/>
      <c r="H199" s="8"/>
      <c r="I199" s="8"/>
      <c r="J199" s="8"/>
      <c r="K199" s="8"/>
    </row>
    <row r="200" spans="4:11" x14ac:dyDescent="0.3">
      <c r="D200" s="8"/>
      <c r="E200" s="8"/>
      <c r="F200" s="8"/>
      <c r="G200" s="8"/>
      <c r="H200" s="8"/>
      <c r="I200" s="8"/>
      <c r="J200" s="8"/>
      <c r="K200" s="8"/>
    </row>
    <row r="201" spans="4:11" x14ac:dyDescent="0.3">
      <c r="D201" s="8"/>
      <c r="E201" s="8"/>
      <c r="F201" s="8"/>
      <c r="G201" s="8"/>
      <c r="H201" s="8"/>
      <c r="I201" s="8"/>
      <c r="J201" s="8"/>
      <c r="K201" s="8"/>
    </row>
    <row r="202" spans="4:11" x14ac:dyDescent="0.3">
      <c r="D202" s="8"/>
      <c r="E202" s="8"/>
      <c r="F202" s="8"/>
      <c r="G202" s="8"/>
      <c r="H202" s="8"/>
      <c r="I202" s="8"/>
      <c r="J202" s="8"/>
      <c r="K202" s="8"/>
    </row>
    <row r="203" spans="4:11" x14ac:dyDescent="0.3">
      <c r="D203" s="8"/>
      <c r="E203" s="8"/>
      <c r="F203" s="8"/>
      <c r="G203" s="8"/>
      <c r="H203" s="8"/>
      <c r="I203" s="8"/>
      <c r="J203" s="8"/>
      <c r="K203" s="8"/>
    </row>
    <row r="204" spans="4:11" x14ac:dyDescent="0.3">
      <c r="D204" s="8"/>
      <c r="E204" s="8"/>
      <c r="F204" s="8"/>
      <c r="G204" s="8"/>
      <c r="H204" s="8"/>
      <c r="I204" s="8"/>
      <c r="J204" s="8"/>
      <c r="K204" s="8"/>
    </row>
    <row r="205" spans="4:11" x14ac:dyDescent="0.3">
      <c r="D205" s="8"/>
      <c r="E205" s="8"/>
      <c r="F205" s="8"/>
      <c r="G205" s="8"/>
      <c r="H205" s="8"/>
      <c r="I205" s="8"/>
      <c r="J205" s="8"/>
      <c r="K205" s="8"/>
    </row>
    <row r="206" spans="4:11" x14ac:dyDescent="0.3">
      <c r="D206" s="8"/>
      <c r="E206" s="8"/>
      <c r="F206" s="8"/>
      <c r="G206" s="8"/>
      <c r="H206" s="8"/>
      <c r="I206" s="8"/>
      <c r="J206" s="8"/>
      <c r="K206" s="8"/>
    </row>
    <row r="207" spans="4:11" x14ac:dyDescent="0.3">
      <c r="D207" s="8"/>
      <c r="E207" s="8"/>
      <c r="F207" s="8"/>
      <c r="G207" s="8"/>
      <c r="H207" s="8"/>
      <c r="I207" s="8"/>
      <c r="J207" s="8"/>
      <c r="K207" s="8"/>
    </row>
    <row r="208" spans="4:11" x14ac:dyDescent="0.3">
      <c r="D208" s="8"/>
      <c r="E208" s="8"/>
      <c r="F208" s="8"/>
      <c r="G208" s="8"/>
      <c r="H208" s="8"/>
      <c r="I208" s="8"/>
      <c r="J208" s="8"/>
      <c r="K208" s="8"/>
    </row>
    <row r="209" spans="4:11" x14ac:dyDescent="0.3">
      <c r="D209" s="8"/>
      <c r="E209" s="8"/>
      <c r="F209" s="8"/>
      <c r="G209" s="8"/>
      <c r="H209" s="8"/>
      <c r="I209" s="8"/>
      <c r="J209" s="8"/>
      <c r="K209" s="8"/>
    </row>
    <row r="210" spans="4:11" x14ac:dyDescent="0.3">
      <c r="D210" s="8"/>
      <c r="E210" s="8"/>
      <c r="F210" s="8"/>
      <c r="G210" s="8"/>
      <c r="H210" s="8"/>
      <c r="I210" s="8"/>
      <c r="J210" s="8"/>
      <c r="K210" s="8"/>
    </row>
    <row r="211" spans="4:11" x14ac:dyDescent="0.3">
      <c r="D211" s="8"/>
      <c r="E211" s="8"/>
      <c r="F211" s="8"/>
      <c r="G211" s="8"/>
      <c r="H211" s="8"/>
      <c r="I211" s="8"/>
      <c r="J211" s="8"/>
      <c r="K211" s="8"/>
    </row>
    <row r="212" spans="4:11" x14ac:dyDescent="0.3">
      <c r="D212" s="8"/>
      <c r="E212" s="8"/>
      <c r="F212" s="8"/>
      <c r="G212" s="8"/>
      <c r="H212" s="8"/>
      <c r="I212" s="8"/>
      <c r="J212" s="8"/>
      <c r="K212" s="8"/>
    </row>
    <row r="213" spans="4:11" x14ac:dyDescent="0.3">
      <c r="D213" s="8"/>
      <c r="E213" s="8"/>
      <c r="F213" s="8"/>
      <c r="G213" s="8"/>
      <c r="H213" s="8"/>
      <c r="I213" s="8"/>
      <c r="J213" s="8"/>
      <c r="K213" s="8"/>
    </row>
    <row r="214" spans="4:11" x14ac:dyDescent="0.3">
      <c r="D214" s="8"/>
      <c r="E214" s="8"/>
      <c r="F214" s="8"/>
      <c r="G214" s="8"/>
      <c r="H214" s="8"/>
      <c r="I214" s="8"/>
      <c r="J214" s="8"/>
      <c r="K214" s="8"/>
    </row>
    <row r="215" spans="4:11" x14ac:dyDescent="0.3">
      <c r="D215" s="8"/>
      <c r="E215" s="8"/>
      <c r="F215" s="8"/>
      <c r="G215" s="8"/>
      <c r="H215" s="8"/>
      <c r="I215" s="8"/>
      <c r="J215" s="8"/>
      <c r="K215" s="8"/>
    </row>
    <row r="216" spans="4:11" x14ac:dyDescent="0.3">
      <c r="D216" s="8"/>
      <c r="E216" s="8"/>
      <c r="F216" s="8"/>
      <c r="G216" s="8"/>
      <c r="H216" s="8"/>
      <c r="I216" s="8"/>
      <c r="J216" s="8"/>
      <c r="K216" s="8"/>
    </row>
    <row r="217" spans="4:11" x14ac:dyDescent="0.3">
      <c r="D217" s="8"/>
      <c r="E217" s="8"/>
      <c r="F217" s="8"/>
      <c r="G217" s="8"/>
      <c r="H217" s="8"/>
      <c r="I217" s="8"/>
      <c r="J217" s="8"/>
      <c r="K217" s="8"/>
    </row>
    <row r="218" spans="4:11" x14ac:dyDescent="0.3">
      <c r="D218" s="8"/>
      <c r="E218" s="8"/>
      <c r="F218" s="8"/>
      <c r="G218" s="8"/>
      <c r="H218" s="8"/>
      <c r="I218" s="8"/>
      <c r="J218" s="8"/>
      <c r="K218" s="8"/>
    </row>
    <row r="219" spans="4:11" x14ac:dyDescent="0.3">
      <c r="D219" s="8"/>
      <c r="E219" s="8"/>
      <c r="F219" s="8"/>
      <c r="G219" s="8"/>
      <c r="H219" s="8"/>
      <c r="I219" s="8"/>
      <c r="J219" s="8"/>
      <c r="K219" s="8"/>
    </row>
    <row r="220" spans="4:11" x14ac:dyDescent="0.3">
      <c r="D220" s="8"/>
      <c r="E220" s="8"/>
      <c r="F220" s="8"/>
      <c r="G220" s="8"/>
      <c r="H220" s="8"/>
      <c r="I220" s="8"/>
      <c r="J220" s="8"/>
      <c r="K220" s="8"/>
    </row>
    <row r="221" spans="4:11" x14ac:dyDescent="0.3">
      <c r="D221" s="8"/>
      <c r="E221" s="8"/>
      <c r="F221" s="8"/>
      <c r="G221" s="8"/>
      <c r="H221" s="8"/>
      <c r="I221" s="8"/>
      <c r="J221" s="8"/>
      <c r="K221" s="8"/>
    </row>
    <row r="222" spans="4:11" x14ac:dyDescent="0.3">
      <c r="D222" s="8"/>
      <c r="E222" s="8"/>
      <c r="F222" s="8"/>
      <c r="G222" s="8"/>
      <c r="H222" s="8"/>
      <c r="I222" s="8"/>
      <c r="J222" s="8"/>
      <c r="K222" s="8"/>
    </row>
    <row r="223" spans="4:11" x14ac:dyDescent="0.3">
      <c r="D223" s="8"/>
      <c r="E223" s="8"/>
      <c r="F223" s="8"/>
      <c r="G223" s="8"/>
      <c r="H223" s="8"/>
      <c r="I223" s="8"/>
      <c r="J223" s="8"/>
      <c r="K223" s="8"/>
    </row>
    <row r="224" spans="4:11" x14ac:dyDescent="0.3">
      <c r="D224" s="8"/>
      <c r="E224" s="8"/>
      <c r="F224" s="8"/>
      <c r="G224" s="8"/>
      <c r="H224" s="8"/>
      <c r="I224" s="8"/>
      <c r="J224" s="8"/>
      <c r="K224" s="8"/>
    </row>
    <row r="225" spans="4:11" x14ac:dyDescent="0.3">
      <c r="D225" s="8"/>
      <c r="E225" s="8"/>
      <c r="F225" s="8"/>
      <c r="G225" s="8"/>
      <c r="H225" s="8"/>
      <c r="I225" s="8"/>
      <c r="J225" s="8"/>
      <c r="K225" s="8"/>
    </row>
    <row r="226" spans="4:11" x14ac:dyDescent="0.3">
      <c r="D226" s="8"/>
      <c r="E226" s="8"/>
      <c r="F226" s="8"/>
      <c r="G226" s="8"/>
      <c r="H226" s="8"/>
      <c r="I226" s="8"/>
      <c r="J226" s="8"/>
      <c r="K226" s="8"/>
    </row>
    <row r="227" spans="4:11" x14ac:dyDescent="0.3">
      <c r="D227" s="8"/>
      <c r="E227" s="8"/>
      <c r="F227" s="8"/>
      <c r="G227" s="8"/>
      <c r="H227" s="8"/>
      <c r="I227" s="8"/>
      <c r="J227" s="8"/>
      <c r="K227" s="8"/>
    </row>
    <row r="228" spans="4:11" x14ac:dyDescent="0.3">
      <c r="D228" s="8"/>
      <c r="E228" s="8"/>
      <c r="F228" s="8"/>
      <c r="G228" s="8"/>
      <c r="H228" s="8"/>
      <c r="I228" s="8"/>
      <c r="J228" s="8"/>
      <c r="K228" s="8"/>
    </row>
    <row r="229" spans="4:11" x14ac:dyDescent="0.3">
      <c r="D229" s="8"/>
      <c r="E229" s="8"/>
      <c r="F229" s="8"/>
      <c r="G229" s="8"/>
      <c r="H229" s="8"/>
      <c r="I229" s="8"/>
      <c r="J229" s="8"/>
      <c r="K229" s="8"/>
    </row>
    <row r="230" spans="4:11" x14ac:dyDescent="0.3">
      <c r="D230" s="8"/>
      <c r="E230" s="8"/>
      <c r="F230" s="8"/>
      <c r="G230" s="8"/>
      <c r="H230" s="8"/>
      <c r="I230" s="8"/>
      <c r="J230" s="8"/>
      <c r="K230" s="8"/>
    </row>
    <row r="231" spans="4:11" x14ac:dyDescent="0.3">
      <c r="D231" s="8"/>
      <c r="E231" s="8"/>
      <c r="F231" s="8"/>
      <c r="G231" s="8"/>
      <c r="H231" s="8"/>
      <c r="I231" s="8"/>
      <c r="J231" s="8"/>
      <c r="K231" s="8"/>
    </row>
    <row r="232" spans="4:11" x14ac:dyDescent="0.3">
      <c r="D232" s="8"/>
      <c r="E232" s="8"/>
      <c r="F232" s="8"/>
      <c r="G232" s="8"/>
      <c r="H232" s="8"/>
      <c r="I232" s="8"/>
      <c r="J232" s="8"/>
      <c r="K232" s="8"/>
    </row>
    <row r="233" spans="4:11" x14ac:dyDescent="0.3">
      <c r="D233" s="8"/>
      <c r="E233" s="8"/>
      <c r="F233" s="8"/>
      <c r="G233" s="8"/>
      <c r="H233" s="8"/>
      <c r="I233" s="8"/>
      <c r="J233" s="8"/>
      <c r="K233" s="8"/>
    </row>
    <row r="234" spans="4:11" x14ac:dyDescent="0.3">
      <c r="D234" s="8"/>
      <c r="E234" s="8"/>
      <c r="F234" s="8"/>
      <c r="G234" s="8"/>
      <c r="H234" s="8"/>
      <c r="I234" s="8"/>
      <c r="J234" s="8"/>
      <c r="K234" s="8"/>
    </row>
    <row r="235" spans="4:11" x14ac:dyDescent="0.3">
      <c r="D235" s="8"/>
      <c r="E235" s="8"/>
      <c r="F235" s="8"/>
      <c r="G235" s="8"/>
      <c r="H235" s="8"/>
      <c r="I235" s="8"/>
      <c r="J235" s="8"/>
      <c r="K235" s="8"/>
    </row>
    <row r="236" spans="4:11" x14ac:dyDescent="0.3">
      <c r="D236" s="8"/>
      <c r="E236" s="8"/>
      <c r="F236" s="8"/>
      <c r="G236" s="8"/>
      <c r="H236" s="8"/>
      <c r="I236" s="8"/>
      <c r="J236" s="8"/>
      <c r="K236" s="8"/>
    </row>
    <row r="237" spans="4:11" x14ac:dyDescent="0.3">
      <c r="D237" s="8"/>
      <c r="E237" s="8"/>
      <c r="F237" s="8"/>
      <c r="G237" s="8"/>
      <c r="H237" s="8"/>
      <c r="I237" s="8"/>
      <c r="J237" s="8"/>
      <c r="K237" s="8"/>
    </row>
    <row r="238" spans="4:11" x14ac:dyDescent="0.3">
      <c r="D238" s="8"/>
      <c r="E238" s="8"/>
      <c r="F238" s="8"/>
      <c r="G238" s="8"/>
      <c r="H238" s="8"/>
      <c r="I238" s="8"/>
      <c r="J238" s="8"/>
      <c r="K238" s="8"/>
    </row>
    <row r="239" spans="4:11" x14ac:dyDescent="0.3">
      <c r="D239" s="8"/>
      <c r="E239" s="8"/>
      <c r="F239" s="8"/>
      <c r="G239" s="8"/>
      <c r="H239" s="8"/>
      <c r="I239" s="8"/>
      <c r="J239" s="8"/>
      <c r="K239" s="8"/>
    </row>
    <row r="240" spans="4:11" x14ac:dyDescent="0.3">
      <c r="D240" s="8"/>
      <c r="E240" s="8"/>
      <c r="F240" s="8"/>
      <c r="G240" s="8"/>
      <c r="H240" s="8"/>
      <c r="I240" s="8"/>
      <c r="J240" s="8"/>
      <c r="K240" s="8"/>
    </row>
    <row r="241" spans="4:11" x14ac:dyDescent="0.3">
      <c r="D241" s="8"/>
      <c r="E241" s="8"/>
      <c r="F241" s="8"/>
      <c r="G241" s="8"/>
      <c r="H241" s="8"/>
      <c r="I241" s="8"/>
      <c r="J241" s="8"/>
      <c r="K241" s="8"/>
    </row>
    <row r="242" spans="4:11" x14ac:dyDescent="0.3">
      <c r="D242" s="8"/>
      <c r="E242" s="8"/>
      <c r="F242" s="8"/>
      <c r="G242" s="8"/>
      <c r="H242" s="8"/>
      <c r="I242" s="8"/>
      <c r="J242" s="8"/>
      <c r="K242" s="8"/>
    </row>
    <row r="243" spans="4:11" x14ac:dyDescent="0.3">
      <c r="D243" s="8"/>
      <c r="E243" s="8"/>
      <c r="F243" s="8"/>
      <c r="G243" s="8"/>
      <c r="H243" s="8"/>
      <c r="I243" s="8"/>
      <c r="J243" s="8"/>
      <c r="K243" s="8"/>
    </row>
    <row r="244" spans="4:11" x14ac:dyDescent="0.3">
      <c r="D244" s="8"/>
      <c r="E244" s="8"/>
      <c r="F244" s="8"/>
      <c r="G244" s="8"/>
      <c r="H244" s="8"/>
      <c r="I244" s="8"/>
      <c r="J244" s="8"/>
      <c r="K244" s="8"/>
    </row>
    <row r="245" spans="4:11" x14ac:dyDescent="0.3">
      <c r="D245" s="8"/>
      <c r="E245" s="8"/>
      <c r="F245" s="8"/>
      <c r="G245" s="8"/>
      <c r="H245" s="8"/>
      <c r="I245" s="8"/>
      <c r="J245" s="8"/>
      <c r="K245" s="8"/>
    </row>
    <row r="246" spans="4:11" x14ac:dyDescent="0.3">
      <c r="D246" s="8"/>
      <c r="E246" s="8"/>
      <c r="F246" s="8"/>
      <c r="G246" s="8"/>
      <c r="H246" s="8"/>
      <c r="I246" s="8"/>
      <c r="J246" s="8"/>
      <c r="K246" s="8"/>
    </row>
    <row r="247" spans="4:11" x14ac:dyDescent="0.3">
      <c r="D247" s="8"/>
      <c r="E247" s="8"/>
      <c r="F247" s="8"/>
      <c r="G247" s="8"/>
      <c r="H247" s="8"/>
      <c r="I247" s="8"/>
      <c r="J247" s="8"/>
      <c r="K247" s="8"/>
    </row>
    <row r="248" spans="4:11" x14ac:dyDescent="0.3">
      <c r="D248" s="8"/>
      <c r="E248" s="8"/>
      <c r="F248" s="8"/>
      <c r="G248" s="8"/>
      <c r="H248" s="8"/>
      <c r="I248" s="8"/>
      <c r="J248" s="8"/>
      <c r="K248" s="8"/>
    </row>
    <row r="249" spans="4:11" x14ac:dyDescent="0.3">
      <c r="D249" s="8"/>
      <c r="E249" s="8"/>
      <c r="F249" s="8"/>
      <c r="G249" s="8"/>
      <c r="H249" s="8"/>
      <c r="I249" s="8"/>
      <c r="J249" s="8"/>
      <c r="K249" s="8"/>
    </row>
    <row r="250" spans="4:11" x14ac:dyDescent="0.3">
      <c r="D250" s="8"/>
      <c r="E250" s="8"/>
      <c r="F250" s="8"/>
      <c r="G250" s="8"/>
      <c r="H250" s="8"/>
      <c r="I250" s="8"/>
      <c r="J250" s="8"/>
      <c r="K250" s="8"/>
    </row>
    <row r="251" spans="4:11" x14ac:dyDescent="0.3">
      <c r="D251" s="8"/>
      <c r="E251" s="8"/>
      <c r="F251" s="8"/>
      <c r="G251" s="8"/>
      <c r="H251" s="8"/>
      <c r="I251" s="8"/>
      <c r="J251" s="8"/>
      <c r="K251" s="8"/>
    </row>
    <row r="252" spans="4:11" x14ac:dyDescent="0.3">
      <c r="D252" s="8"/>
      <c r="E252" s="8"/>
      <c r="F252" s="8"/>
      <c r="G252" s="8"/>
      <c r="H252" s="8"/>
      <c r="I252" s="8"/>
      <c r="J252" s="8"/>
      <c r="K252" s="8"/>
    </row>
    <row r="253" spans="4:11" x14ac:dyDescent="0.3">
      <c r="D253" s="8"/>
      <c r="E253" s="8"/>
      <c r="F253" s="8"/>
      <c r="G253" s="8"/>
      <c r="H253" s="8"/>
      <c r="I253" s="8"/>
      <c r="J253" s="8"/>
      <c r="K253" s="8"/>
    </row>
    <row r="254" spans="4:11" x14ac:dyDescent="0.3">
      <c r="D254" s="8"/>
      <c r="E254" s="8"/>
      <c r="F254" s="8"/>
      <c r="G254" s="8"/>
      <c r="H254" s="8"/>
      <c r="I254" s="8"/>
      <c r="J254" s="8"/>
      <c r="K254" s="8"/>
    </row>
    <row r="255" spans="4:11" x14ac:dyDescent="0.3">
      <c r="D255" s="8"/>
      <c r="E255" s="8"/>
      <c r="F255" s="8"/>
      <c r="G255" s="8"/>
      <c r="H255" s="8"/>
      <c r="I255" s="8"/>
      <c r="J255" s="8"/>
      <c r="K255" s="8"/>
    </row>
    <row r="256" spans="4:11" x14ac:dyDescent="0.3">
      <c r="D256" s="8"/>
      <c r="E256" s="8"/>
      <c r="F256" s="8"/>
      <c r="G256" s="8"/>
      <c r="H256" s="8"/>
      <c r="I256" s="8"/>
      <c r="J256" s="8"/>
      <c r="K256" s="8"/>
    </row>
    <row r="257" spans="4:11" x14ac:dyDescent="0.3">
      <c r="D257" s="8"/>
      <c r="E257" s="8"/>
      <c r="F257" s="8"/>
      <c r="G257" s="8"/>
      <c r="H257" s="8"/>
      <c r="I257" s="8"/>
      <c r="J257" s="8"/>
      <c r="K257" s="8"/>
    </row>
    <row r="258" spans="4:11" x14ac:dyDescent="0.3">
      <c r="D258" s="8"/>
      <c r="E258" s="8"/>
      <c r="F258" s="8"/>
      <c r="G258" s="8"/>
      <c r="H258" s="8"/>
      <c r="I258" s="8"/>
      <c r="J258" s="8"/>
      <c r="K258" s="8"/>
    </row>
    <row r="259" spans="4:11" x14ac:dyDescent="0.3">
      <c r="D259" s="8"/>
      <c r="E259" s="8"/>
      <c r="F259" s="8"/>
      <c r="G259" s="8"/>
      <c r="H259" s="8"/>
      <c r="I259" s="8"/>
      <c r="J259" s="8"/>
      <c r="K259" s="8"/>
    </row>
    <row r="260" spans="4:11" x14ac:dyDescent="0.3">
      <c r="D260" s="8"/>
      <c r="E260" s="8"/>
      <c r="F260" s="8"/>
      <c r="G260" s="8"/>
      <c r="H260" s="8"/>
      <c r="I260" s="8"/>
      <c r="J260" s="8"/>
      <c r="K260" s="8"/>
    </row>
    <row r="261" spans="4:11" x14ac:dyDescent="0.3">
      <c r="D261" s="8"/>
      <c r="E261" s="8"/>
      <c r="F261" s="8"/>
      <c r="G261" s="8"/>
      <c r="H261" s="8"/>
      <c r="I261" s="8"/>
      <c r="J261" s="8"/>
      <c r="K261" s="8"/>
    </row>
    <row r="262" spans="4:11" x14ac:dyDescent="0.3">
      <c r="D262" s="8"/>
      <c r="E262" s="8"/>
      <c r="F262" s="8"/>
      <c r="G262" s="8"/>
      <c r="H262" s="8"/>
      <c r="I262" s="8"/>
      <c r="J262" s="8"/>
      <c r="K262" s="8"/>
    </row>
    <row r="263" spans="4:11" x14ac:dyDescent="0.3">
      <c r="D263" s="8"/>
      <c r="E263" s="8"/>
      <c r="F263" s="8"/>
      <c r="G263" s="8"/>
      <c r="H263" s="8"/>
      <c r="I263" s="8"/>
      <c r="J263" s="8"/>
      <c r="K263" s="8"/>
    </row>
    <row r="264" spans="4:11" x14ac:dyDescent="0.3">
      <c r="D264" s="8"/>
      <c r="E264" s="8"/>
      <c r="F264" s="8"/>
      <c r="G264" s="8"/>
      <c r="H264" s="8"/>
      <c r="I264" s="8"/>
      <c r="J264" s="8"/>
      <c r="K264" s="8"/>
    </row>
    <row r="265" spans="4:11" x14ac:dyDescent="0.3">
      <c r="D265" s="8"/>
      <c r="E265" s="8"/>
      <c r="F265" s="8"/>
      <c r="G265" s="8"/>
      <c r="H265" s="8"/>
      <c r="I265" s="8"/>
      <c r="J265" s="8"/>
      <c r="K265" s="8"/>
    </row>
    <row r="266" spans="4:11" x14ac:dyDescent="0.3">
      <c r="D266" s="8"/>
      <c r="E266" s="8"/>
      <c r="F266" s="8"/>
      <c r="G266" s="8"/>
      <c r="H266" s="8"/>
      <c r="I266" s="8"/>
      <c r="J266" s="8"/>
      <c r="K266" s="8"/>
    </row>
    <row r="267" spans="4:11" x14ac:dyDescent="0.3">
      <c r="D267" s="8"/>
      <c r="E267" s="8"/>
      <c r="F267" s="8"/>
      <c r="G267" s="8"/>
      <c r="H267" s="8"/>
      <c r="I267" s="8"/>
      <c r="J267" s="8"/>
      <c r="K267" s="8"/>
    </row>
    <row r="268" spans="4:11" x14ac:dyDescent="0.3">
      <c r="D268" s="8"/>
      <c r="E268" s="8"/>
      <c r="F268" s="8"/>
      <c r="G268" s="8"/>
      <c r="H268" s="8"/>
      <c r="I268" s="8"/>
      <c r="J268" s="8"/>
      <c r="K268" s="8"/>
    </row>
    <row r="269" spans="4:11" x14ac:dyDescent="0.3">
      <c r="D269" s="8"/>
      <c r="E269" s="8"/>
      <c r="F269" s="8"/>
      <c r="G269" s="8"/>
      <c r="H269" s="8"/>
      <c r="I269" s="8"/>
      <c r="J269" s="8"/>
      <c r="K269" s="8"/>
    </row>
    <row r="270" spans="4:11" x14ac:dyDescent="0.3">
      <c r="D270" s="8"/>
      <c r="E270" s="8"/>
      <c r="F270" s="8"/>
      <c r="G270" s="8"/>
      <c r="H270" s="8"/>
      <c r="I270" s="8"/>
      <c r="J270" s="8"/>
      <c r="K270" s="8"/>
    </row>
    <row r="271" spans="4:11" x14ac:dyDescent="0.3">
      <c r="D271" s="8"/>
      <c r="E271" s="8"/>
      <c r="F271" s="8"/>
      <c r="G271" s="8"/>
      <c r="H271" s="8"/>
      <c r="I271" s="8"/>
      <c r="J271" s="8"/>
      <c r="K271" s="8"/>
    </row>
    <row r="272" spans="4:11" x14ac:dyDescent="0.3">
      <c r="D272" s="8"/>
      <c r="E272" s="8"/>
      <c r="F272" s="8"/>
      <c r="G272" s="8"/>
      <c r="H272" s="8"/>
      <c r="I272" s="8"/>
      <c r="J272" s="8"/>
      <c r="K272" s="8"/>
    </row>
    <row r="273" spans="4:11" x14ac:dyDescent="0.3">
      <c r="D273" s="8"/>
      <c r="E273" s="8"/>
      <c r="F273" s="8"/>
      <c r="G273" s="8"/>
      <c r="H273" s="8"/>
      <c r="I273" s="8"/>
      <c r="J273" s="8"/>
      <c r="K273" s="8"/>
    </row>
    <row r="274" spans="4:11" x14ac:dyDescent="0.3">
      <c r="D274" s="8"/>
      <c r="E274" s="8"/>
      <c r="F274" s="8"/>
      <c r="G274" s="8"/>
      <c r="H274" s="8"/>
      <c r="I274" s="8"/>
      <c r="J274" s="8"/>
      <c r="K274" s="8"/>
    </row>
    <row r="275" spans="4:11" x14ac:dyDescent="0.3">
      <c r="D275" s="8"/>
      <c r="E275" s="8"/>
      <c r="F275" s="8"/>
      <c r="G275" s="8"/>
      <c r="H275" s="8"/>
      <c r="I275" s="8"/>
      <c r="J275" s="8"/>
      <c r="K275" s="8"/>
    </row>
    <row r="276" spans="4:11" x14ac:dyDescent="0.3">
      <c r="D276" s="8"/>
      <c r="E276" s="8"/>
      <c r="F276" s="8"/>
      <c r="G276" s="8"/>
      <c r="H276" s="8"/>
      <c r="I276" s="8"/>
      <c r="J276" s="8"/>
      <c r="K276" s="8"/>
    </row>
    <row r="277" spans="4:11" x14ac:dyDescent="0.3">
      <c r="D277" s="8"/>
      <c r="E277" s="8"/>
      <c r="F277" s="8"/>
      <c r="G277" s="8"/>
      <c r="H277" s="8"/>
      <c r="I277" s="8"/>
      <c r="J277" s="8"/>
      <c r="K277" s="8"/>
    </row>
    <row r="278" spans="4:11" x14ac:dyDescent="0.3">
      <c r="D278" s="8"/>
      <c r="E278" s="8"/>
      <c r="F278" s="8"/>
      <c r="G278" s="8"/>
      <c r="H278" s="8"/>
      <c r="I278" s="8"/>
      <c r="J278" s="8"/>
      <c r="K278" s="8"/>
    </row>
    <row r="279" spans="4:11" x14ac:dyDescent="0.3">
      <c r="D279" s="8"/>
      <c r="E279" s="8"/>
      <c r="F279" s="8"/>
      <c r="G279" s="8"/>
      <c r="H279" s="8"/>
      <c r="I279" s="8"/>
      <c r="J279" s="8"/>
      <c r="K279" s="8"/>
    </row>
    <row r="280" spans="4:11" x14ac:dyDescent="0.3">
      <c r="D280" s="8"/>
      <c r="E280" s="8"/>
      <c r="F280" s="8"/>
      <c r="G280" s="8"/>
      <c r="H280" s="8"/>
      <c r="I280" s="8"/>
      <c r="J280" s="8"/>
      <c r="K280" s="8"/>
    </row>
    <row r="281" spans="4:11" x14ac:dyDescent="0.3">
      <c r="D281" s="8"/>
      <c r="E281" s="8"/>
      <c r="F281" s="8"/>
      <c r="G281" s="8"/>
      <c r="H281" s="8"/>
      <c r="I281" s="8"/>
      <c r="J281" s="8"/>
      <c r="K281" s="8"/>
    </row>
    <row r="282" spans="4:11" x14ac:dyDescent="0.3">
      <c r="D282" s="8"/>
      <c r="E282" s="8"/>
      <c r="F282" s="8"/>
      <c r="G282" s="8"/>
      <c r="H282" s="8"/>
      <c r="I282" s="8"/>
      <c r="J282" s="8"/>
      <c r="K282" s="8"/>
    </row>
    <row r="283" spans="4:11" x14ac:dyDescent="0.3">
      <c r="D283" s="8"/>
      <c r="E283" s="8"/>
      <c r="F283" s="8"/>
      <c r="G283" s="8"/>
      <c r="H283" s="8"/>
      <c r="I283" s="8"/>
      <c r="J283" s="8"/>
      <c r="K283" s="8"/>
    </row>
    <row r="284" spans="4:11" x14ac:dyDescent="0.3">
      <c r="D284" s="8"/>
      <c r="E284" s="8"/>
      <c r="F284" s="8"/>
      <c r="G284" s="8"/>
      <c r="H284" s="8"/>
      <c r="I284" s="8"/>
      <c r="J284" s="8"/>
      <c r="K284" s="8"/>
    </row>
    <row r="285" spans="4:11" x14ac:dyDescent="0.3">
      <c r="D285" s="8"/>
      <c r="E285" s="8"/>
      <c r="F285" s="8"/>
      <c r="G285" s="8"/>
      <c r="H285" s="8"/>
      <c r="I285" s="8"/>
      <c r="J285" s="8"/>
      <c r="K285" s="8"/>
    </row>
    <row r="286" spans="4:11" x14ac:dyDescent="0.3">
      <c r="D286" s="8"/>
      <c r="E286" s="8"/>
      <c r="F286" s="8"/>
      <c r="G286" s="8"/>
      <c r="H286" s="8"/>
      <c r="I286" s="8"/>
      <c r="J286" s="8"/>
      <c r="K286" s="8"/>
    </row>
    <row r="287" spans="4:11" x14ac:dyDescent="0.3">
      <c r="D287" s="8"/>
      <c r="E287" s="8"/>
      <c r="F287" s="8"/>
      <c r="G287" s="8"/>
      <c r="H287" s="8"/>
      <c r="I287" s="8"/>
      <c r="J287" s="8"/>
      <c r="K287" s="8"/>
    </row>
    <row r="288" spans="4:11" x14ac:dyDescent="0.3">
      <c r="D288" s="8"/>
      <c r="E288" s="8"/>
      <c r="F288" s="8"/>
      <c r="G288" s="8"/>
      <c r="H288" s="8"/>
      <c r="I288" s="8"/>
      <c r="J288" s="8"/>
      <c r="K288" s="8"/>
    </row>
    <row r="289" spans="4:11" x14ac:dyDescent="0.3">
      <c r="D289" s="8"/>
      <c r="E289" s="8"/>
      <c r="F289" s="8"/>
      <c r="G289" s="8"/>
      <c r="H289" s="8"/>
      <c r="I289" s="8"/>
      <c r="J289" s="8"/>
      <c r="K289" s="8"/>
    </row>
    <row r="290" spans="4:11" x14ac:dyDescent="0.3">
      <c r="D290" s="8"/>
      <c r="E290" s="8"/>
      <c r="F290" s="8"/>
      <c r="G290" s="8"/>
      <c r="H290" s="8"/>
      <c r="I290" s="8"/>
      <c r="J290" s="8"/>
      <c r="K290" s="8"/>
    </row>
    <row r="291" spans="4:11" x14ac:dyDescent="0.3">
      <c r="D291" s="8"/>
      <c r="E291" s="8"/>
      <c r="F291" s="8"/>
      <c r="G291" s="8"/>
      <c r="H291" s="8"/>
      <c r="I291" s="8"/>
      <c r="J291" s="8"/>
      <c r="K291" s="8"/>
    </row>
    <row r="292" spans="4:11" x14ac:dyDescent="0.3">
      <c r="D292" s="8"/>
      <c r="E292" s="8"/>
      <c r="F292" s="8"/>
      <c r="G292" s="8"/>
      <c r="H292" s="8"/>
      <c r="I292" s="8"/>
      <c r="J292" s="8"/>
      <c r="K292" s="8"/>
    </row>
    <row r="293" spans="4:11" x14ac:dyDescent="0.3">
      <c r="D293" s="8"/>
      <c r="E293" s="8"/>
      <c r="F293" s="8"/>
      <c r="G293" s="8"/>
      <c r="H293" s="8"/>
      <c r="I293" s="8"/>
      <c r="J293" s="8"/>
      <c r="K293" s="8"/>
    </row>
    <row r="294" spans="4:11" x14ac:dyDescent="0.3">
      <c r="D294" s="8"/>
      <c r="E294" s="8"/>
      <c r="F294" s="8"/>
      <c r="G294" s="8"/>
      <c r="H294" s="8"/>
      <c r="I294" s="8"/>
      <c r="J294" s="8"/>
      <c r="K294" s="8"/>
    </row>
    <row r="295" spans="4:11" x14ac:dyDescent="0.3">
      <c r="D295" s="8"/>
      <c r="E295" s="8"/>
      <c r="F295" s="8"/>
      <c r="G295" s="8"/>
      <c r="H295" s="8"/>
      <c r="I295" s="8"/>
      <c r="J295" s="8"/>
      <c r="K295" s="8"/>
    </row>
    <row r="296" spans="4:11" x14ac:dyDescent="0.3">
      <c r="D296" s="8"/>
      <c r="E296" s="8"/>
      <c r="F296" s="8"/>
      <c r="G296" s="8"/>
      <c r="H296" s="8"/>
      <c r="I296" s="8"/>
      <c r="J296" s="8"/>
      <c r="K296" s="8"/>
    </row>
    <row r="297" spans="4:11" x14ac:dyDescent="0.3">
      <c r="D297" s="8"/>
      <c r="E297" s="8"/>
      <c r="F297" s="8"/>
      <c r="G297" s="8"/>
      <c r="H297" s="8"/>
      <c r="I297" s="8"/>
      <c r="J297" s="8"/>
      <c r="K297" s="8"/>
    </row>
    <row r="298" spans="4:11" x14ac:dyDescent="0.3">
      <c r="D298" s="8"/>
      <c r="E298" s="8"/>
      <c r="F298" s="8"/>
      <c r="G298" s="8"/>
      <c r="H298" s="8"/>
      <c r="I298" s="8"/>
      <c r="J298" s="8"/>
      <c r="K298" s="8"/>
    </row>
    <row r="299" spans="4:11" x14ac:dyDescent="0.3">
      <c r="D299" s="8"/>
      <c r="E299" s="8"/>
      <c r="F299" s="8"/>
      <c r="G299" s="8"/>
      <c r="H299" s="8"/>
      <c r="I299" s="8"/>
      <c r="J299" s="8"/>
      <c r="K299" s="8"/>
    </row>
    <row r="300" spans="4:11" x14ac:dyDescent="0.3">
      <c r="D300" s="8"/>
      <c r="E300" s="8"/>
      <c r="F300" s="8"/>
      <c r="G300" s="8"/>
      <c r="H300" s="8"/>
      <c r="I300" s="8"/>
      <c r="J300" s="8"/>
      <c r="K300" s="8"/>
    </row>
    <row r="301" spans="4:11" x14ac:dyDescent="0.3">
      <c r="D301" s="8"/>
      <c r="E301" s="8"/>
      <c r="F301" s="8"/>
      <c r="G301" s="8"/>
      <c r="H301" s="8"/>
      <c r="I301" s="8"/>
      <c r="J301" s="8"/>
      <c r="K301" s="8"/>
    </row>
    <row r="302" spans="4:11" x14ac:dyDescent="0.3">
      <c r="D302" s="8"/>
      <c r="E302" s="8"/>
      <c r="F302" s="8"/>
      <c r="G302" s="8"/>
      <c r="H302" s="8"/>
      <c r="I302" s="8"/>
      <c r="J302" s="8"/>
      <c r="K302" s="8"/>
    </row>
    <row r="303" spans="4:11" x14ac:dyDescent="0.3">
      <c r="D303" s="8"/>
      <c r="E303" s="8"/>
      <c r="F303" s="8"/>
      <c r="G303" s="8"/>
      <c r="H303" s="8"/>
      <c r="I303" s="8"/>
      <c r="J303" s="8"/>
      <c r="K303" s="8"/>
    </row>
    <row r="304" spans="4:11" x14ac:dyDescent="0.3">
      <c r="D304" s="8"/>
      <c r="E304" s="8"/>
      <c r="F304" s="8"/>
      <c r="G304" s="8"/>
      <c r="H304" s="8"/>
      <c r="I304" s="8"/>
      <c r="J304" s="8"/>
      <c r="K304" s="8"/>
    </row>
    <row r="305" spans="4:11" x14ac:dyDescent="0.3">
      <c r="D305" s="8"/>
      <c r="E305" s="8"/>
      <c r="F305" s="8"/>
      <c r="G305" s="8"/>
      <c r="H305" s="8"/>
      <c r="I305" s="8"/>
      <c r="J305" s="8"/>
      <c r="K305" s="8"/>
    </row>
    <row r="306" spans="4:11" x14ac:dyDescent="0.3">
      <c r="D306" s="8"/>
      <c r="E306" s="8"/>
      <c r="F306" s="8"/>
      <c r="G306" s="8"/>
      <c r="H306" s="8"/>
      <c r="I306" s="8"/>
      <c r="J306" s="8"/>
      <c r="K306" s="8"/>
    </row>
    <row r="307" spans="4:11" x14ac:dyDescent="0.3">
      <c r="D307" s="8"/>
      <c r="E307" s="8"/>
      <c r="F307" s="8"/>
      <c r="G307" s="8"/>
      <c r="H307" s="8"/>
      <c r="I307" s="8"/>
      <c r="J307" s="8"/>
      <c r="K307" s="8"/>
    </row>
    <row r="308" spans="4:11" x14ac:dyDescent="0.3">
      <c r="D308" s="8"/>
      <c r="E308" s="8"/>
      <c r="F308" s="8"/>
      <c r="G308" s="8"/>
      <c r="H308" s="8"/>
      <c r="I308" s="8"/>
      <c r="J308" s="8"/>
      <c r="K308" s="8"/>
    </row>
    <row r="309" spans="4:11" x14ac:dyDescent="0.3">
      <c r="D309" s="8"/>
      <c r="E309" s="8"/>
      <c r="F309" s="8"/>
      <c r="G309" s="8"/>
      <c r="H309" s="8"/>
      <c r="I309" s="8"/>
      <c r="J309" s="8"/>
      <c r="K309" s="8"/>
    </row>
    <row r="310" spans="4:11" x14ac:dyDescent="0.3">
      <c r="D310" s="8"/>
      <c r="E310" s="8"/>
      <c r="F310" s="8"/>
      <c r="G310" s="8"/>
      <c r="H310" s="8"/>
      <c r="I310" s="8"/>
      <c r="J310" s="8"/>
      <c r="K310" s="8"/>
    </row>
    <row r="311" spans="4:11" x14ac:dyDescent="0.3">
      <c r="D311" s="8"/>
      <c r="E311" s="8"/>
      <c r="F311" s="8"/>
      <c r="G311" s="8"/>
      <c r="H311" s="8"/>
      <c r="I311" s="8"/>
      <c r="J311" s="8"/>
      <c r="K311" s="8"/>
    </row>
    <row r="312" spans="4:11" x14ac:dyDescent="0.3">
      <c r="D312" s="8"/>
      <c r="E312" s="8"/>
      <c r="F312" s="8"/>
      <c r="G312" s="8"/>
      <c r="H312" s="8"/>
      <c r="I312" s="8"/>
      <c r="J312" s="8"/>
      <c r="K312" s="8"/>
    </row>
    <row r="313" spans="4:11" x14ac:dyDescent="0.3">
      <c r="D313" s="8"/>
      <c r="E313" s="8"/>
      <c r="F313" s="8"/>
      <c r="G313" s="8"/>
      <c r="H313" s="8"/>
      <c r="I313" s="8"/>
      <c r="J313" s="8"/>
      <c r="K313" s="8"/>
    </row>
    <row r="314" spans="4:11" x14ac:dyDescent="0.3">
      <c r="D314" s="8"/>
      <c r="E314" s="8"/>
      <c r="F314" s="8"/>
      <c r="G314" s="8"/>
      <c r="H314" s="8"/>
      <c r="I314" s="8"/>
      <c r="J314" s="8"/>
      <c r="K314" s="8"/>
    </row>
    <row r="315" spans="4:11" x14ac:dyDescent="0.3">
      <c r="D315" s="8"/>
      <c r="E315" s="8"/>
      <c r="F315" s="8"/>
      <c r="G315" s="8"/>
      <c r="H315" s="8"/>
      <c r="I315" s="8"/>
      <c r="J315" s="8"/>
      <c r="K315" s="8"/>
    </row>
    <row r="316" spans="4:11" x14ac:dyDescent="0.3">
      <c r="D316" s="8"/>
      <c r="E316" s="8"/>
      <c r="F316" s="8"/>
      <c r="G316" s="8"/>
      <c r="H316" s="8"/>
      <c r="I316" s="8"/>
      <c r="J316" s="8"/>
      <c r="K316" s="8"/>
    </row>
    <row r="317" spans="4:11" x14ac:dyDescent="0.3">
      <c r="D317" s="8"/>
      <c r="E317" s="8"/>
      <c r="F317" s="8"/>
      <c r="G317" s="8"/>
      <c r="H317" s="8"/>
      <c r="I317" s="8"/>
      <c r="J317" s="8"/>
      <c r="K317" s="8"/>
    </row>
    <row r="318" spans="4:11" x14ac:dyDescent="0.3">
      <c r="D318" s="8"/>
      <c r="E318" s="8"/>
      <c r="F318" s="8"/>
      <c r="G318" s="8"/>
      <c r="H318" s="8"/>
      <c r="I318" s="8"/>
      <c r="J318" s="8"/>
      <c r="K318" s="8"/>
    </row>
    <row r="319" spans="4:11" x14ac:dyDescent="0.3">
      <c r="D319" s="8"/>
      <c r="E319" s="8"/>
      <c r="F319" s="8"/>
      <c r="G319" s="8"/>
      <c r="H319" s="8"/>
      <c r="I319" s="8"/>
      <c r="J319" s="8"/>
      <c r="K319" s="8"/>
    </row>
    <row r="320" spans="4:11" x14ac:dyDescent="0.3">
      <c r="D320" s="8"/>
      <c r="E320" s="8"/>
      <c r="F320" s="8"/>
      <c r="G320" s="8"/>
      <c r="H320" s="8"/>
      <c r="I320" s="8"/>
      <c r="J320" s="8"/>
      <c r="K320" s="8"/>
    </row>
    <row r="321" spans="4:11" x14ac:dyDescent="0.3">
      <c r="D321" s="8"/>
      <c r="E321" s="8"/>
      <c r="F321" s="8"/>
      <c r="G321" s="8"/>
      <c r="H321" s="8"/>
      <c r="I321" s="8"/>
      <c r="J321" s="8"/>
      <c r="K321" s="8"/>
    </row>
    <row r="322" spans="4:11" x14ac:dyDescent="0.3">
      <c r="D322" s="8"/>
      <c r="E322" s="8"/>
      <c r="F322" s="8"/>
      <c r="G322" s="8"/>
      <c r="H322" s="8"/>
      <c r="I322" s="8"/>
      <c r="J322" s="8"/>
      <c r="K322" s="8"/>
    </row>
    <row r="323" spans="4:11" x14ac:dyDescent="0.3">
      <c r="D323" s="8"/>
      <c r="E323" s="8"/>
      <c r="F323" s="8"/>
      <c r="G323" s="8"/>
      <c r="H323" s="8"/>
      <c r="I323" s="8"/>
      <c r="J323" s="8"/>
      <c r="K323" s="8"/>
    </row>
    <row r="324" spans="4:11" x14ac:dyDescent="0.3">
      <c r="D324" s="8"/>
      <c r="E324" s="8"/>
      <c r="F324" s="8"/>
      <c r="G324" s="8"/>
      <c r="H324" s="8"/>
      <c r="I324" s="8"/>
      <c r="J324" s="8"/>
      <c r="K324" s="8"/>
    </row>
    <row r="325" spans="4:11" x14ac:dyDescent="0.3">
      <c r="D325" s="8"/>
      <c r="E325" s="8"/>
      <c r="F325" s="8"/>
      <c r="G325" s="8"/>
      <c r="H325" s="8"/>
      <c r="I325" s="8"/>
      <c r="J325" s="8"/>
      <c r="K325" s="8"/>
    </row>
    <row r="326" spans="4:11" x14ac:dyDescent="0.3">
      <c r="D326" s="8"/>
      <c r="E326" s="8"/>
      <c r="F326" s="8"/>
      <c r="G326" s="8"/>
      <c r="H326" s="8"/>
      <c r="I326" s="8"/>
      <c r="J326" s="8"/>
      <c r="K326" s="8"/>
    </row>
    <row r="327" spans="4:11" x14ac:dyDescent="0.3">
      <c r="D327" s="8"/>
      <c r="E327" s="8"/>
      <c r="F327" s="8"/>
      <c r="G327" s="8"/>
      <c r="H327" s="8"/>
      <c r="I327" s="8"/>
      <c r="J327" s="8"/>
      <c r="K327" s="8"/>
    </row>
    <row r="328" spans="4:11" x14ac:dyDescent="0.3">
      <c r="D328" s="8"/>
      <c r="E328" s="8"/>
      <c r="F328" s="8"/>
      <c r="G328" s="8"/>
      <c r="H328" s="8"/>
      <c r="I328" s="8"/>
      <c r="J328" s="8"/>
      <c r="K328" s="8"/>
    </row>
    <row r="329" spans="4:11" x14ac:dyDescent="0.3">
      <c r="D329" s="8"/>
      <c r="E329" s="8"/>
      <c r="F329" s="8"/>
      <c r="G329" s="8"/>
      <c r="H329" s="8"/>
      <c r="I329" s="8"/>
      <c r="J329" s="8"/>
      <c r="K329" s="8"/>
    </row>
    <row r="330" spans="4:11" x14ac:dyDescent="0.3">
      <c r="D330" s="8"/>
      <c r="E330" s="8"/>
      <c r="F330" s="8"/>
      <c r="G330" s="8"/>
      <c r="H330" s="8"/>
      <c r="I330" s="8"/>
      <c r="J330" s="8"/>
      <c r="K330" s="8"/>
    </row>
    <row r="331" spans="4:11" x14ac:dyDescent="0.3">
      <c r="D331" s="8"/>
      <c r="E331" s="8"/>
      <c r="F331" s="8"/>
      <c r="G331" s="8"/>
      <c r="H331" s="8"/>
      <c r="I331" s="8"/>
      <c r="J331" s="8"/>
      <c r="K331" s="8"/>
    </row>
    <row r="332" spans="4:11" x14ac:dyDescent="0.3">
      <c r="D332" s="8"/>
      <c r="E332" s="8"/>
      <c r="F332" s="8"/>
      <c r="G332" s="8"/>
      <c r="H332" s="8"/>
      <c r="I332" s="8"/>
      <c r="J332" s="8"/>
      <c r="K332" s="8"/>
    </row>
    <row r="333" spans="4:11" x14ac:dyDescent="0.3">
      <c r="D333" s="8"/>
      <c r="E333" s="8"/>
      <c r="F333" s="8"/>
      <c r="G333" s="8"/>
      <c r="H333" s="8"/>
      <c r="I333" s="8"/>
      <c r="J333" s="8"/>
      <c r="K333" s="8"/>
    </row>
    <row r="334" spans="4:11" x14ac:dyDescent="0.3">
      <c r="D334" s="8"/>
      <c r="E334" s="8"/>
      <c r="F334" s="8"/>
      <c r="G334" s="8"/>
      <c r="H334" s="8"/>
      <c r="I334" s="8"/>
      <c r="J334" s="8"/>
      <c r="K334" s="8"/>
    </row>
    <row r="335" spans="4:11" x14ac:dyDescent="0.3">
      <c r="D335" s="8"/>
      <c r="E335" s="8"/>
      <c r="F335" s="8"/>
      <c r="G335" s="8"/>
      <c r="H335" s="8"/>
      <c r="I335" s="8"/>
      <c r="J335" s="8"/>
      <c r="K335" s="8"/>
    </row>
    <row r="336" spans="4:11" x14ac:dyDescent="0.3">
      <c r="D336" s="8"/>
      <c r="E336" s="8"/>
      <c r="F336" s="8"/>
      <c r="G336" s="8"/>
      <c r="H336" s="8"/>
      <c r="I336" s="8"/>
      <c r="J336" s="8"/>
      <c r="K336" s="8"/>
    </row>
    <row r="337" spans="4:11" x14ac:dyDescent="0.3">
      <c r="D337" s="8"/>
      <c r="E337" s="8"/>
      <c r="F337" s="8"/>
      <c r="G337" s="8"/>
      <c r="H337" s="8"/>
      <c r="I337" s="8"/>
      <c r="J337" s="8"/>
      <c r="K337" s="8"/>
    </row>
    <row r="338" spans="4:11" x14ac:dyDescent="0.3">
      <c r="D338" s="8"/>
      <c r="E338" s="8"/>
      <c r="F338" s="8"/>
      <c r="G338" s="8"/>
      <c r="H338" s="8"/>
      <c r="I338" s="8"/>
      <c r="J338" s="8"/>
      <c r="K338" s="8"/>
    </row>
    <row r="339" spans="4:11" x14ac:dyDescent="0.3">
      <c r="D339" s="8"/>
      <c r="E339" s="8"/>
      <c r="F339" s="8"/>
      <c r="G339" s="8"/>
      <c r="H339" s="8"/>
      <c r="I339" s="8"/>
      <c r="J339" s="8"/>
      <c r="K339" s="8"/>
    </row>
    <row r="340" spans="4:11" x14ac:dyDescent="0.3">
      <c r="D340" s="8"/>
      <c r="E340" s="8"/>
      <c r="F340" s="8"/>
      <c r="G340" s="8"/>
      <c r="H340" s="8"/>
      <c r="I340" s="8"/>
      <c r="J340" s="8"/>
      <c r="K340" s="8"/>
    </row>
    <row r="341" spans="4:11" x14ac:dyDescent="0.3">
      <c r="D341" s="8"/>
      <c r="E341" s="8"/>
      <c r="F341" s="8"/>
      <c r="G341" s="8"/>
      <c r="H341" s="8"/>
      <c r="I341" s="8"/>
      <c r="J341" s="8"/>
      <c r="K341" s="8"/>
    </row>
    <row r="342" spans="4:11" x14ac:dyDescent="0.3">
      <c r="D342" s="8"/>
      <c r="E342" s="8"/>
      <c r="F342" s="8"/>
      <c r="G342" s="8"/>
      <c r="H342" s="8"/>
      <c r="I342" s="8"/>
      <c r="J342" s="8"/>
      <c r="K342" s="8"/>
    </row>
    <row r="343" spans="4:11" x14ac:dyDescent="0.3">
      <c r="D343" s="8"/>
      <c r="E343" s="8"/>
      <c r="F343" s="8"/>
      <c r="G343" s="8"/>
      <c r="H343" s="8"/>
      <c r="I343" s="8"/>
      <c r="J343" s="8"/>
      <c r="K343" s="8"/>
    </row>
    <row r="344" spans="4:11" x14ac:dyDescent="0.3">
      <c r="D344" s="8"/>
      <c r="E344" s="8"/>
      <c r="F344" s="8"/>
      <c r="G344" s="8"/>
      <c r="H344" s="8"/>
      <c r="I344" s="8"/>
      <c r="J344" s="8"/>
      <c r="K344" s="8"/>
    </row>
    <row r="345" spans="4:11" x14ac:dyDescent="0.3">
      <c r="D345" s="8"/>
      <c r="E345" s="8"/>
      <c r="F345" s="8"/>
      <c r="G345" s="8"/>
      <c r="H345" s="8"/>
      <c r="I345" s="8"/>
      <c r="J345" s="8"/>
      <c r="K345" s="8"/>
    </row>
    <row r="346" spans="4:11" x14ac:dyDescent="0.3">
      <c r="D346" s="8"/>
      <c r="E346" s="8"/>
      <c r="F346" s="8"/>
      <c r="G346" s="8"/>
      <c r="H346" s="8"/>
      <c r="I346" s="8"/>
      <c r="J346" s="8"/>
      <c r="K346" s="8"/>
    </row>
    <row r="347" spans="4:11" x14ac:dyDescent="0.3">
      <c r="D347" s="8"/>
      <c r="E347" s="8"/>
      <c r="F347" s="8"/>
      <c r="G347" s="8"/>
      <c r="H347" s="8"/>
      <c r="I347" s="8"/>
      <c r="J347" s="8"/>
      <c r="K347" s="8"/>
    </row>
    <row r="348" spans="4:11" x14ac:dyDescent="0.3">
      <c r="D348" s="8"/>
      <c r="E348" s="8"/>
      <c r="F348" s="8"/>
      <c r="G348" s="8"/>
      <c r="H348" s="8"/>
      <c r="I348" s="8"/>
      <c r="J348" s="8"/>
      <c r="K348" s="8"/>
    </row>
    <row r="349" spans="4:11" x14ac:dyDescent="0.3">
      <c r="D349" s="8"/>
      <c r="E349" s="8"/>
      <c r="F349" s="8"/>
      <c r="G349" s="8"/>
      <c r="H349" s="8"/>
      <c r="I349" s="8"/>
      <c r="J349" s="8"/>
      <c r="K349" s="8"/>
    </row>
    <row r="350" spans="4:11" x14ac:dyDescent="0.3">
      <c r="D350" s="8"/>
      <c r="E350" s="8"/>
      <c r="F350" s="8"/>
      <c r="G350" s="8"/>
      <c r="H350" s="8"/>
      <c r="I350" s="8"/>
      <c r="J350" s="8"/>
      <c r="K350" s="8"/>
    </row>
    <row r="351" spans="4:11" x14ac:dyDescent="0.3">
      <c r="D351" s="8"/>
      <c r="E351" s="8"/>
      <c r="F351" s="8"/>
      <c r="G351" s="8"/>
      <c r="H351" s="8"/>
      <c r="I351" s="8"/>
      <c r="J351" s="8"/>
      <c r="K351" s="8"/>
    </row>
    <row r="352" spans="4:11" x14ac:dyDescent="0.3">
      <c r="D352" s="8"/>
      <c r="E352" s="8"/>
      <c r="F352" s="8"/>
      <c r="G352" s="8"/>
      <c r="H352" s="8"/>
      <c r="I352" s="8"/>
      <c r="J352" s="8"/>
      <c r="K352" s="8"/>
    </row>
    <row r="353" spans="4:11" x14ac:dyDescent="0.3">
      <c r="D353" s="8"/>
      <c r="E353" s="8"/>
      <c r="F353" s="8"/>
      <c r="G353" s="8"/>
      <c r="H353" s="8"/>
      <c r="I353" s="8"/>
      <c r="J353" s="8"/>
      <c r="K353" s="8"/>
    </row>
    <row r="354" spans="4:11" x14ac:dyDescent="0.3">
      <c r="D354" s="8"/>
      <c r="E354" s="8"/>
      <c r="F354" s="8"/>
      <c r="G354" s="8"/>
      <c r="H354" s="8"/>
      <c r="I354" s="8"/>
      <c r="J354" s="8"/>
      <c r="K354" s="8"/>
    </row>
    <row r="355" spans="4:11" x14ac:dyDescent="0.3">
      <c r="D355" s="8"/>
      <c r="E355" s="8"/>
      <c r="F355" s="8"/>
      <c r="G355" s="8"/>
      <c r="H355" s="8"/>
      <c r="I355" s="8"/>
      <c r="J355" s="8"/>
      <c r="K355" s="8"/>
    </row>
    <row r="356" spans="4:11" x14ac:dyDescent="0.3">
      <c r="D356" s="8"/>
      <c r="E356" s="8"/>
      <c r="F356" s="8"/>
      <c r="G356" s="8"/>
      <c r="H356" s="8"/>
      <c r="I356" s="8"/>
      <c r="J356" s="8"/>
      <c r="K356" s="8"/>
    </row>
    <row r="357" spans="4:11" x14ac:dyDescent="0.3">
      <c r="D357" s="8"/>
      <c r="E357" s="8"/>
      <c r="F357" s="8"/>
      <c r="G357" s="8"/>
      <c r="H357" s="8"/>
      <c r="I357" s="8"/>
      <c r="J357" s="8"/>
      <c r="K357" s="8"/>
    </row>
    <row r="358" spans="4:11" x14ac:dyDescent="0.3">
      <c r="D358" s="8"/>
      <c r="E358" s="8"/>
      <c r="F358" s="8"/>
      <c r="G358" s="8"/>
      <c r="H358" s="8"/>
      <c r="I358" s="8"/>
      <c r="J358" s="8"/>
      <c r="K358" s="8"/>
    </row>
    <row r="359" spans="4:11" x14ac:dyDescent="0.3">
      <c r="D359" s="8"/>
      <c r="E359" s="8"/>
      <c r="F359" s="8"/>
      <c r="G359" s="8"/>
      <c r="H359" s="8"/>
      <c r="I359" s="8"/>
      <c r="J359" s="8"/>
      <c r="K359" s="8"/>
    </row>
    <row r="360" spans="4:11" x14ac:dyDescent="0.3">
      <c r="D360" s="8"/>
      <c r="E360" s="8"/>
      <c r="F360" s="8"/>
      <c r="G360" s="8"/>
      <c r="H360" s="8"/>
      <c r="I360" s="8"/>
      <c r="J360" s="8"/>
      <c r="K360" s="8"/>
    </row>
    <row r="361" spans="4:11" x14ac:dyDescent="0.3">
      <c r="D361" s="8"/>
      <c r="E361" s="8"/>
      <c r="F361" s="8"/>
      <c r="G361" s="8"/>
      <c r="H361" s="8"/>
      <c r="I361" s="8"/>
      <c r="J361" s="8"/>
      <c r="K361" s="8"/>
    </row>
    <row r="362" spans="4:11" x14ac:dyDescent="0.3">
      <c r="D362" s="8"/>
      <c r="E362" s="8"/>
      <c r="F362" s="8"/>
      <c r="G362" s="8"/>
      <c r="H362" s="8"/>
      <c r="I362" s="8"/>
      <c r="J362" s="8"/>
      <c r="K362" s="8"/>
    </row>
    <row r="363" spans="4:11" x14ac:dyDescent="0.3">
      <c r="D363" s="8"/>
      <c r="E363" s="8"/>
      <c r="F363" s="8"/>
      <c r="G363" s="8"/>
      <c r="H363" s="8"/>
      <c r="I363" s="8"/>
      <c r="J363" s="8"/>
      <c r="K363" s="8"/>
    </row>
    <row r="364" spans="4:11" x14ac:dyDescent="0.3">
      <c r="D364" s="8"/>
      <c r="E364" s="8"/>
      <c r="F364" s="8"/>
      <c r="G364" s="8"/>
      <c r="H364" s="8"/>
      <c r="I364" s="8"/>
      <c r="J364" s="8"/>
      <c r="K364" s="8"/>
    </row>
    <row r="365" spans="4:11" x14ac:dyDescent="0.3">
      <c r="D365" s="8"/>
      <c r="E365" s="8"/>
      <c r="F365" s="8"/>
      <c r="G365" s="8"/>
      <c r="H365" s="8"/>
      <c r="I365" s="8"/>
      <c r="J365" s="8"/>
      <c r="K365" s="8"/>
    </row>
    <row r="366" spans="4:11" x14ac:dyDescent="0.3">
      <c r="D366" s="8"/>
      <c r="E366" s="8"/>
      <c r="F366" s="8"/>
      <c r="G366" s="8"/>
      <c r="H366" s="8"/>
      <c r="I366" s="8"/>
      <c r="J366" s="8"/>
      <c r="K366" s="8"/>
    </row>
    <row r="367" spans="4:11" x14ac:dyDescent="0.3">
      <c r="D367" s="8"/>
      <c r="E367" s="8"/>
      <c r="F367" s="8"/>
      <c r="G367" s="8"/>
      <c r="H367" s="8"/>
      <c r="I367" s="8"/>
      <c r="J367" s="8"/>
      <c r="K367" s="8"/>
    </row>
    <row r="368" spans="4:11" x14ac:dyDescent="0.3">
      <c r="D368" s="8"/>
      <c r="E368" s="8"/>
      <c r="F368" s="8"/>
      <c r="G368" s="8"/>
      <c r="H368" s="8"/>
      <c r="I368" s="8"/>
      <c r="J368" s="8"/>
      <c r="K368" s="8"/>
    </row>
    <row r="369" spans="4:11" x14ac:dyDescent="0.3">
      <c r="D369" s="8"/>
      <c r="E369" s="8"/>
      <c r="F369" s="8"/>
      <c r="G369" s="8"/>
      <c r="H369" s="8"/>
      <c r="I369" s="8"/>
      <c r="J369" s="8"/>
      <c r="K369" s="8"/>
    </row>
    <row r="370" spans="4:11" x14ac:dyDescent="0.3">
      <c r="D370" s="8"/>
      <c r="E370" s="8"/>
      <c r="F370" s="8"/>
      <c r="G370" s="8"/>
      <c r="H370" s="8"/>
      <c r="I370" s="8"/>
      <c r="J370" s="8"/>
      <c r="K370" s="8"/>
    </row>
    <row r="371" spans="4:11" x14ac:dyDescent="0.3">
      <c r="D371" s="8"/>
      <c r="E371" s="8"/>
      <c r="F371" s="8"/>
      <c r="G371" s="8"/>
      <c r="H371" s="8"/>
      <c r="I371" s="8"/>
      <c r="J371" s="8"/>
      <c r="K371" s="8"/>
    </row>
    <row r="372" spans="4:11" x14ac:dyDescent="0.3">
      <c r="D372" s="8"/>
      <c r="E372" s="8"/>
      <c r="F372" s="8"/>
      <c r="G372" s="8"/>
      <c r="H372" s="8"/>
      <c r="I372" s="8"/>
      <c r="J372" s="8"/>
      <c r="K372" s="8"/>
    </row>
    <row r="373" spans="4:11" x14ac:dyDescent="0.3">
      <c r="D373" s="8"/>
      <c r="E373" s="8"/>
      <c r="F373" s="8"/>
      <c r="G373" s="8"/>
      <c r="H373" s="8"/>
      <c r="I373" s="8"/>
      <c r="J373" s="8"/>
      <c r="K373" s="8"/>
    </row>
    <row r="374" spans="4:11" x14ac:dyDescent="0.3">
      <c r="D374" s="8"/>
      <c r="E374" s="8"/>
      <c r="F374" s="8"/>
      <c r="G374" s="8"/>
      <c r="H374" s="8"/>
      <c r="I374" s="8"/>
      <c r="J374" s="8"/>
      <c r="K374" s="8"/>
    </row>
    <row r="375" spans="4:11" x14ac:dyDescent="0.3">
      <c r="D375" s="8"/>
      <c r="E375" s="8"/>
      <c r="F375" s="8"/>
      <c r="G375" s="8"/>
      <c r="H375" s="8"/>
      <c r="I375" s="8"/>
      <c r="J375" s="8"/>
      <c r="K375" s="8"/>
    </row>
    <row r="376" spans="4:11" x14ac:dyDescent="0.3">
      <c r="D376" s="8"/>
      <c r="E376" s="8"/>
      <c r="F376" s="8"/>
      <c r="G376" s="8"/>
      <c r="H376" s="8"/>
      <c r="I376" s="8"/>
      <c r="J376" s="8"/>
      <c r="K376" s="8"/>
    </row>
    <row r="377" spans="4:11" x14ac:dyDescent="0.3">
      <c r="D377" s="8"/>
      <c r="E377" s="8"/>
      <c r="F377" s="8"/>
      <c r="G377" s="8"/>
      <c r="H377" s="8"/>
      <c r="I377" s="8"/>
      <c r="J377" s="8"/>
      <c r="K377" s="8"/>
    </row>
    <row r="378" spans="4:11" x14ac:dyDescent="0.3">
      <c r="D378" s="8"/>
      <c r="E378" s="8"/>
      <c r="F378" s="8"/>
      <c r="G378" s="8"/>
      <c r="H378" s="8"/>
      <c r="I378" s="8"/>
      <c r="J378" s="8"/>
      <c r="K378" s="8"/>
    </row>
    <row r="379" spans="4:11" x14ac:dyDescent="0.3">
      <c r="D379" s="8"/>
      <c r="E379" s="8"/>
      <c r="F379" s="8"/>
      <c r="G379" s="8"/>
      <c r="H379" s="8"/>
      <c r="I379" s="8"/>
      <c r="J379" s="8"/>
      <c r="K379" s="8"/>
    </row>
    <row r="380" spans="4:11" x14ac:dyDescent="0.3">
      <c r="D380" s="8"/>
      <c r="E380" s="8"/>
      <c r="F380" s="8"/>
      <c r="G380" s="8"/>
      <c r="H380" s="8"/>
      <c r="I380" s="8"/>
      <c r="J380" s="8"/>
      <c r="K380" s="8"/>
    </row>
    <row r="381" spans="4:11" x14ac:dyDescent="0.3">
      <c r="D381" s="8"/>
      <c r="E381" s="8"/>
      <c r="F381" s="8"/>
      <c r="G381" s="8"/>
      <c r="H381" s="8"/>
      <c r="I381" s="8"/>
      <c r="J381" s="8"/>
      <c r="K381" s="8"/>
    </row>
    <row r="382" spans="4:11" x14ac:dyDescent="0.3">
      <c r="D382" s="8"/>
      <c r="E382" s="8"/>
      <c r="F382" s="8"/>
      <c r="G382" s="8"/>
      <c r="H382" s="8"/>
      <c r="I382" s="8"/>
      <c r="J382" s="8"/>
      <c r="K382" s="8"/>
    </row>
    <row r="383" spans="4:11" x14ac:dyDescent="0.3">
      <c r="D383" s="8"/>
      <c r="E383" s="8"/>
      <c r="F383" s="8"/>
      <c r="G383" s="8"/>
      <c r="H383" s="8"/>
      <c r="I383" s="8"/>
      <c r="J383" s="8"/>
      <c r="K383" s="8"/>
    </row>
    <row r="384" spans="4:11" x14ac:dyDescent="0.3">
      <c r="D384" s="8"/>
      <c r="E384" s="8"/>
      <c r="F384" s="8"/>
      <c r="G384" s="8"/>
      <c r="H384" s="8"/>
      <c r="I384" s="8"/>
      <c r="J384" s="8"/>
      <c r="K384" s="8"/>
    </row>
    <row r="385" spans="4:11" x14ac:dyDescent="0.3">
      <c r="D385" s="8"/>
      <c r="E385" s="8"/>
      <c r="F385" s="8"/>
      <c r="G385" s="8"/>
      <c r="H385" s="8"/>
      <c r="I385" s="8"/>
      <c r="J385" s="8"/>
      <c r="K385" s="8"/>
    </row>
    <row r="386" spans="4:11" x14ac:dyDescent="0.3">
      <c r="D386" s="8"/>
      <c r="E386" s="8"/>
      <c r="F386" s="8"/>
      <c r="G386" s="8"/>
      <c r="H386" s="8"/>
      <c r="I386" s="8"/>
      <c r="J386" s="8"/>
      <c r="K386" s="8"/>
    </row>
    <row r="387" spans="4:11" x14ac:dyDescent="0.3">
      <c r="D387" s="8"/>
      <c r="E387" s="8"/>
      <c r="F387" s="8"/>
      <c r="G387" s="8"/>
      <c r="H387" s="8"/>
      <c r="I387" s="8"/>
      <c r="J387" s="8"/>
      <c r="K387" s="8"/>
    </row>
    <row r="388" spans="4:11" x14ac:dyDescent="0.3">
      <c r="D388" s="8"/>
      <c r="E388" s="8"/>
      <c r="F388" s="8"/>
      <c r="G388" s="8"/>
      <c r="H388" s="8"/>
      <c r="I388" s="8"/>
      <c r="J388" s="8"/>
      <c r="K388" s="8"/>
    </row>
  </sheetData>
  <mergeCells count="23">
    <mergeCell ref="C89:C90"/>
    <mergeCell ref="A123:A124"/>
    <mergeCell ref="A87:A95"/>
    <mergeCell ref="A96:A102"/>
    <mergeCell ref="A103:A108"/>
    <mergeCell ref="A109:A116"/>
    <mergeCell ref="A117:A122"/>
    <mergeCell ref="B50:C50"/>
    <mergeCell ref="A51:A57"/>
    <mergeCell ref="A58:A68"/>
    <mergeCell ref="A69:A74"/>
    <mergeCell ref="A75:A86"/>
    <mergeCell ref="A1:F1"/>
    <mergeCell ref="A48:F48"/>
    <mergeCell ref="B2:C2"/>
    <mergeCell ref="B49:C49"/>
    <mergeCell ref="B3:C3"/>
    <mergeCell ref="A4:A7"/>
    <mergeCell ref="A8:A9"/>
    <mergeCell ref="A10:A23"/>
    <mergeCell ref="A24:A30"/>
    <mergeCell ref="A31:A37"/>
    <mergeCell ref="C27:C28"/>
  </mergeCells>
  <printOptions gridLines="1"/>
  <pageMargins left="0.2" right="0.2" top="0.5" bottom="0.5" header="0.3" footer="0.3"/>
  <pageSetup scale="68" fitToHeight="4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tabSelected="1" zoomScale="90" zoomScaleNormal="90" workbookViewId="0">
      <selection activeCell="S11" sqref="S11"/>
    </sheetView>
  </sheetViews>
  <sheetFormatPr defaultColWidth="9.109375" defaultRowHeight="14.4" x14ac:dyDescent="0.3"/>
  <cols>
    <col min="1" max="1" width="18" style="6" bestFit="1" customWidth="1"/>
    <col min="2" max="2" width="8.5546875" style="6" customWidth="1"/>
    <col min="3" max="3" width="32.5546875" style="6" customWidth="1"/>
    <col min="4" max="4" width="14.6640625" style="6" customWidth="1"/>
    <col min="5" max="5" width="14" style="6" hidden="1" customWidth="1"/>
    <col min="6" max="7" width="14.6640625" style="6" hidden="1" customWidth="1"/>
    <col min="8" max="8" width="13.6640625" style="6" hidden="1" customWidth="1"/>
    <col min="9" max="10" width="14.6640625" style="6" hidden="1" customWidth="1"/>
    <col min="11" max="12" width="15.109375" style="6" hidden="1" customWidth="1"/>
    <col min="13" max="14" width="14.44140625" style="6" hidden="1" customWidth="1"/>
    <col min="15" max="16" width="15.33203125" style="6" customWidth="1"/>
    <col min="17" max="17" width="13.44140625" style="6" customWidth="1"/>
    <col min="18" max="18" width="9.109375" style="6"/>
    <col min="19" max="19" width="9.88671875" style="6" bestFit="1" customWidth="1"/>
    <col min="20" max="16384" width="9.109375" style="6"/>
  </cols>
  <sheetData>
    <row r="1" spans="1:19" ht="15.6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6"/>
      <c r="M1" s="7"/>
      <c r="N1" s="56"/>
    </row>
    <row r="2" spans="1:19" x14ac:dyDescent="0.3">
      <c r="B2" s="95" t="s">
        <v>132</v>
      </c>
      <c r="C2" s="96"/>
    </row>
    <row r="3" spans="1:19" ht="15" thickBot="1" x14ac:dyDescent="0.35">
      <c r="B3" s="87" t="s">
        <v>2</v>
      </c>
      <c r="C3" s="87"/>
      <c r="D3" s="2" t="s">
        <v>3</v>
      </c>
      <c r="E3" s="2" t="s">
        <v>4</v>
      </c>
      <c r="F3" s="2" t="s">
        <v>4</v>
      </c>
      <c r="G3" s="2" t="s">
        <v>5</v>
      </c>
      <c r="H3" s="2" t="s">
        <v>6</v>
      </c>
      <c r="I3" s="2" t="s">
        <v>200</v>
      </c>
      <c r="J3" s="2" t="s">
        <v>7</v>
      </c>
      <c r="K3" s="2" t="s">
        <v>8</v>
      </c>
      <c r="L3" s="2" t="s">
        <v>201</v>
      </c>
      <c r="M3" s="2" t="s">
        <v>199</v>
      </c>
      <c r="N3" s="2" t="s">
        <v>202</v>
      </c>
      <c r="O3" s="2" t="s">
        <v>204</v>
      </c>
      <c r="P3" s="2" t="s">
        <v>207</v>
      </c>
      <c r="Q3" s="38" t="s">
        <v>198</v>
      </c>
      <c r="R3" s="1"/>
    </row>
    <row r="4" spans="1:19" x14ac:dyDescent="0.3">
      <c r="A4" s="88" t="s">
        <v>128</v>
      </c>
      <c r="B4" s="2">
        <v>2144</v>
      </c>
      <c r="C4" s="2" t="s">
        <v>129</v>
      </c>
      <c r="D4" s="4">
        <v>222996</v>
      </c>
      <c r="E4" s="4">
        <v>244823</v>
      </c>
      <c r="F4" s="4">
        <v>244823</v>
      </c>
      <c r="G4" s="4">
        <v>223216</v>
      </c>
      <c r="H4" s="4">
        <v>225503.3</v>
      </c>
      <c r="I4" s="4">
        <v>225804</v>
      </c>
      <c r="J4" s="4">
        <v>223696</v>
      </c>
      <c r="K4" s="4"/>
      <c r="L4" s="4">
        <v>223076</v>
      </c>
      <c r="M4" s="4">
        <v>222185</v>
      </c>
      <c r="N4" s="4">
        <v>223729</v>
      </c>
      <c r="O4" s="22">
        <v>224836</v>
      </c>
      <c r="P4" s="22">
        <v>111580</v>
      </c>
      <c r="Q4" s="39">
        <v>252920</v>
      </c>
      <c r="R4" s="37"/>
      <c r="S4" s="9"/>
    </row>
    <row r="5" spans="1:19" x14ac:dyDescent="0.3">
      <c r="A5" s="89"/>
      <c r="B5" s="2">
        <v>2148</v>
      </c>
      <c r="C5" s="2" t="s">
        <v>130</v>
      </c>
      <c r="D5" s="4">
        <v>10000</v>
      </c>
      <c r="E5" s="4">
        <v>8523</v>
      </c>
      <c r="F5" s="4">
        <v>8523</v>
      </c>
      <c r="G5" s="4">
        <v>10000</v>
      </c>
      <c r="H5" s="4">
        <v>13645.35</v>
      </c>
      <c r="I5" s="4">
        <v>13645</v>
      </c>
      <c r="J5" s="4">
        <v>8000</v>
      </c>
      <c r="K5" s="4"/>
      <c r="L5" s="4">
        <v>12482</v>
      </c>
      <c r="M5" s="4">
        <v>8000</v>
      </c>
      <c r="N5" s="4">
        <v>4497</v>
      </c>
      <c r="O5" s="22">
        <v>7500</v>
      </c>
      <c r="P5" s="22">
        <v>4554.32</v>
      </c>
      <c r="Q5" s="2">
        <v>7500</v>
      </c>
      <c r="S5" s="9"/>
    </row>
    <row r="6" spans="1:19" x14ac:dyDescent="0.3">
      <c r="A6" s="89"/>
      <c r="B6" s="2">
        <v>2401</v>
      </c>
      <c r="C6" s="2" t="s">
        <v>40</v>
      </c>
      <c r="D6" s="4">
        <v>500</v>
      </c>
      <c r="E6" s="4">
        <v>25</v>
      </c>
      <c r="F6" s="4">
        <v>43</v>
      </c>
      <c r="G6" s="4">
        <v>500</v>
      </c>
      <c r="H6" s="4">
        <v>43.54</v>
      </c>
      <c r="I6" s="4">
        <v>137</v>
      </c>
      <c r="J6" s="4">
        <v>100</v>
      </c>
      <c r="K6" s="4"/>
      <c r="L6" s="4">
        <v>123</v>
      </c>
      <c r="M6" s="4">
        <v>100</v>
      </c>
      <c r="N6" s="4">
        <v>150</v>
      </c>
      <c r="O6" s="22">
        <v>100</v>
      </c>
      <c r="P6" s="22">
        <v>105.68</v>
      </c>
      <c r="Q6" s="2">
        <v>100</v>
      </c>
    </row>
    <row r="7" spans="1:19" x14ac:dyDescent="0.3">
      <c r="A7" s="89"/>
      <c r="B7" s="2">
        <v>2680</v>
      </c>
      <c r="C7" s="2" t="s">
        <v>208</v>
      </c>
      <c r="D7" s="4">
        <v>0</v>
      </c>
      <c r="E7" s="4"/>
      <c r="F7" s="4">
        <v>0</v>
      </c>
      <c r="G7" s="4">
        <v>0</v>
      </c>
      <c r="H7" s="4"/>
      <c r="I7" s="4">
        <v>0</v>
      </c>
      <c r="J7" s="4">
        <v>0</v>
      </c>
      <c r="K7" s="4"/>
      <c r="L7" s="4">
        <v>0</v>
      </c>
      <c r="M7" s="4">
        <v>0</v>
      </c>
      <c r="N7" s="4">
        <v>29402</v>
      </c>
      <c r="O7" s="22">
        <v>0</v>
      </c>
      <c r="P7" s="22">
        <v>0</v>
      </c>
      <c r="Q7" s="2"/>
    </row>
    <row r="8" spans="1:19" ht="15" thickBot="1" x14ac:dyDescent="0.35">
      <c r="A8" s="90"/>
      <c r="B8" s="2">
        <v>2770</v>
      </c>
      <c r="C8" s="2" t="s">
        <v>131</v>
      </c>
      <c r="D8" s="4">
        <v>500</v>
      </c>
      <c r="E8" s="4">
        <v>25</v>
      </c>
      <c r="F8" s="4">
        <v>72</v>
      </c>
      <c r="G8" s="4">
        <v>500</v>
      </c>
      <c r="H8" s="4">
        <v>180</v>
      </c>
      <c r="I8" s="4">
        <v>180</v>
      </c>
      <c r="J8" s="4">
        <v>500</v>
      </c>
      <c r="K8" s="4"/>
      <c r="L8" s="4">
        <v>100</v>
      </c>
      <c r="M8" s="4">
        <v>100</v>
      </c>
      <c r="N8" s="4">
        <v>0</v>
      </c>
      <c r="O8" s="22">
        <v>150</v>
      </c>
      <c r="P8" s="22">
        <v>0</v>
      </c>
      <c r="Q8" s="2">
        <v>150</v>
      </c>
    </row>
    <row r="9" spans="1:19" x14ac:dyDescent="0.3"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9" x14ac:dyDescent="0.3">
      <c r="C10" s="1" t="s">
        <v>170</v>
      </c>
      <c r="D10" s="19">
        <f>SUM(D4:D9)</f>
        <v>233996</v>
      </c>
      <c r="E10" s="19">
        <f t="shared" ref="E10:F10" si="0">SUM(E4:E9)</f>
        <v>253396</v>
      </c>
      <c r="F10" s="19">
        <f t="shared" si="0"/>
        <v>253461</v>
      </c>
      <c r="G10" s="19">
        <f t="shared" ref="G10:Q10" si="1">SUM(G4:G9)</f>
        <v>234216</v>
      </c>
      <c r="H10" s="19">
        <f t="shared" si="1"/>
        <v>239372.19</v>
      </c>
      <c r="I10" s="19">
        <f t="shared" si="1"/>
        <v>239766</v>
      </c>
      <c r="J10" s="19">
        <f t="shared" si="1"/>
        <v>232296</v>
      </c>
      <c r="K10" s="19">
        <f t="shared" si="1"/>
        <v>0</v>
      </c>
      <c r="L10" s="19">
        <f t="shared" si="1"/>
        <v>235781</v>
      </c>
      <c r="M10" s="19">
        <f t="shared" si="1"/>
        <v>230385</v>
      </c>
      <c r="N10" s="19">
        <f t="shared" si="1"/>
        <v>257778</v>
      </c>
      <c r="O10" s="19">
        <f t="shared" si="1"/>
        <v>232586</v>
      </c>
      <c r="P10" s="19">
        <f t="shared" si="1"/>
        <v>116240</v>
      </c>
      <c r="Q10" s="19">
        <f t="shared" si="1"/>
        <v>260670</v>
      </c>
    </row>
    <row r="11" spans="1:19" x14ac:dyDescent="0.3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9" x14ac:dyDescent="0.3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9" x14ac:dyDescent="0.3">
      <c r="B13" s="83" t="s">
        <v>161</v>
      </c>
      <c r="C13" s="8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9" ht="15" thickBot="1" x14ac:dyDescent="0.35">
      <c r="B14" s="87" t="s">
        <v>2</v>
      </c>
      <c r="C14" s="87"/>
      <c r="D14" s="2" t="s">
        <v>3</v>
      </c>
      <c r="E14" s="2" t="s">
        <v>4</v>
      </c>
      <c r="F14" s="2" t="s">
        <v>4</v>
      </c>
      <c r="G14" s="2" t="s">
        <v>5</v>
      </c>
      <c r="H14" s="2" t="s">
        <v>6</v>
      </c>
      <c r="I14" s="2" t="s">
        <v>200</v>
      </c>
      <c r="J14" s="2" t="s">
        <v>7</v>
      </c>
      <c r="K14" s="2" t="s">
        <v>8</v>
      </c>
      <c r="L14" s="2" t="s">
        <v>201</v>
      </c>
      <c r="M14" s="2" t="s">
        <v>194</v>
      </c>
      <c r="N14" s="2" t="s">
        <v>202</v>
      </c>
      <c r="O14" s="2" t="s">
        <v>204</v>
      </c>
      <c r="P14" s="2" t="s">
        <v>207</v>
      </c>
      <c r="Q14" s="38" t="s">
        <v>198</v>
      </c>
    </row>
    <row r="15" spans="1:19" x14ac:dyDescent="0.3">
      <c r="A15" s="88" t="s">
        <v>137</v>
      </c>
      <c r="B15" s="20">
        <v>8310.1</v>
      </c>
      <c r="C15" s="20" t="s">
        <v>133</v>
      </c>
      <c r="D15" s="16">
        <v>4000</v>
      </c>
      <c r="E15" s="16">
        <v>4000</v>
      </c>
      <c r="F15" s="16">
        <v>4000</v>
      </c>
      <c r="G15" s="16">
        <v>4000</v>
      </c>
      <c r="H15" s="16">
        <v>4728.12</v>
      </c>
      <c r="I15" s="16">
        <v>4728</v>
      </c>
      <c r="J15" s="16">
        <v>4000</v>
      </c>
      <c r="K15" s="16"/>
      <c r="L15" s="16">
        <v>5025</v>
      </c>
      <c r="M15" s="3">
        <v>4120</v>
      </c>
      <c r="N15" s="3">
        <v>7680</v>
      </c>
      <c r="O15" s="3">
        <v>4162</v>
      </c>
      <c r="P15" s="3">
        <v>3468</v>
      </c>
      <c r="Q15" s="3">
        <v>4620</v>
      </c>
    </row>
    <row r="16" spans="1:19" x14ac:dyDescent="0.3">
      <c r="A16" s="89"/>
      <c r="B16" s="2">
        <v>8310.11</v>
      </c>
      <c r="C16" s="2" t="s">
        <v>134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975</v>
      </c>
      <c r="K16" s="3">
        <v>0</v>
      </c>
      <c r="L16" s="3">
        <v>975</v>
      </c>
      <c r="M16" s="3">
        <v>1500</v>
      </c>
      <c r="N16" s="3">
        <v>1500</v>
      </c>
      <c r="O16" s="3">
        <v>1872</v>
      </c>
      <c r="P16" s="3">
        <v>1418.81</v>
      </c>
      <c r="Q16" s="3">
        <v>2325</v>
      </c>
    </row>
    <row r="17" spans="1:20" x14ac:dyDescent="0.3">
      <c r="A17" s="89"/>
      <c r="B17" s="2">
        <v>8310.1200000000008</v>
      </c>
      <c r="C17" s="2" t="s">
        <v>138</v>
      </c>
      <c r="D17" s="3">
        <v>0</v>
      </c>
      <c r="E17" s="3">
        <v>0</v>
      </c>
      <c r="F17" s="3"/>
      <c r="G17" s="3">
        <v>0</v>
      </c>
      <c r="H17" s="3">
        <v>0</v>
      </c>
      <c r="I17" s="3"/>
      <c r="J17" s="3">
        <v>0</v>
      </c>
      <c r="K17" s="3">
        <v>0</v>
      </c>
      <c r="L17" s="3"/>
      <c r="M17" s="3">
        <v>3000</v>
      </c>
      <c r="N17" s="3"/>
      <c r="O17" s="3">
        <v>3000</v>
      </c>
      <c r="P17" s="3">
        <v>2500</v>
      </c>
      <c r="Q17" s="3">
        <v>3000</v>
      </c>
    </row>
    <row r="18" spans="1:20" x14ac:dyDescent="0.3">
      <c r="A18" s="89"/>
      <c r="B18" s="2">
        <v>8310.2000000000007</v>
      </c>
      <c r="C18" s="2" t="s">
        <v>136</v>
      </c>
      <c r="D18" s="3">
        <v>1000</v>
      </c>
      <c r="E18" s="3">
        <v>0</v>
      </c>
      <c r="F18" s="3">
        <v>0</v>
      </c>
      <c r="G18" s="3">
        <v>1000</v>
      </c>
      <c r="H18" s="3">
        <v>1000</v>
      </c>
      <c r="I18" s="3">
        <v>1000</v>
      </c>
      <c r="J18" s="3">
        <v>500</v>
      </c>
      <c r="K18" s="3">
        <v>0</v>
      </c>
      <c r="L18" s="3">
        <v>500</v>
      </c>
      <c r="M18" s="3">
        <v>900</v>
      </c>
      <c r="N18" s="3">
        <v>536</v>
      </c>
      <c r="O18" s="3">
        <v>2666</v>
      </c>
      <c r="P18" s="3">
        <v>0</v>
      </c>
      <c r="Q18" s="3">
        <v>1000</v>
      </c>
    </row>
    <row r="19" spans="1:20" ht="15" thickBot="1" x14ac:dyDescent="0.35">
      <c r="A19" s="90"/>
      <c r="B19" s="2">
        <v>8310.4</v>
      </c>
      <c r="C19" s="2" t="s">
        <v>135</v>
      </c>
      <c r="D19" s="3">
        <v>4000</v>
      </c>
      <c r="E19" s="3">
        <v>2649</v>
      </c>
      <c r="F19" s="3"/>
      <c r="G19" s="3">
        <v>4000</v>
      </c>
      <c r="H19" s="3">
        <v>1357.52</v>
      </c>
      <c r="I19" s="3"/>
      <c r="J19" s="3">
        <v>8000</v>
      </c>
      <c r="K19" s="3"/>
      <c r="L19" s="3"/>
      <c r="M19" s="3">
        <v>8000</v>
      </c>
      <c r="N19" s="3"/>
      <c r="O19" s="3">
        <v>4000</v>
      </c>
      <c r="P19" s="3">
        <v>1008.25</v>
      </c>
      <c r="Q19" s="3">
        <v>3605</v>
      </c>
    </row>
    <row r="20" spans="1:20" x14ac:dyDescent="0.3">
      <c r="A20" s="88" t="s">
        <v>148</v>
      </c>
      <c r="B20" s="2">
        <v>1440.4</v>
      </c>
      <c r="C20" s="2" t="s">
        <v>139</v>
      </c>
      <c r="D20" s="3">
        <v>2500</v>
      </c>
      <c r="E20" s="3">
        <v>0</v>
      </c>
      <c r="F20" s="3"/>
      <c r="G20" s="3">
        <v>2500</v>
      </c>
      <c r="H20" s="3">
        <v>0</v>
      </c>
      <c r="I20" s="3"/>
      <c r="J20" s="3">
        <v>2000</v>
      </c>
      <c r="K20" s="3">
        <v>0</v>
      </c>
      <c r="L20" s="3"/>
      <c r="M20" s="3">
        <v>2000</v>
      </c>
      <c r="N20" s="3"/>
      <c r="O20" s="3">
        <v>2000</v>
      </c>
      <c r="P20" s="3">
        <v>0</v>
      </c>
      <c r="Q20" s="3">
        <v>5000</v>
      </c>
    </row>
    <row r="21" spans="1:20" x14ac:dyDescent="0.3">
      <c r="A21" s="89"/>
      <c r="B21" s="2">
        <v>8320.4</v>
      </c>
      <c r="C21" s="2" t="s">
        <v>140</v>
      </c>
      <c r="D21" s="3">
        <v>15000</v>
      </c>
      <c r="E21" s="3">
        <v>11583</v>
      </c>
      <c r="F21" s="3">
        <v>11583</v>
      </c>
      <c r="G21" s="3">
        <v>15000</v>
      </c>
      <c r="H21" s="3">
        <v>11426.35</v>
      </c>
      <c r="I21" s="3">
        <v>11426</v>
      </c>
      <c r="J21" s="3">
        <v>15000</v>
      </c>
      <c r="K21" s="3">
        <v>6077</v>
      </c>
      <c r="L21" s="3">
        <v>12782</v>
      </c>
      <c r="M21" s="3">
        <v>13000</v>
      </c>
      <c r="N21" s="3">
        <v>15616</v>
      </c>
      <c r="O21" s="3">
        <v>14000</v>
      </c>
      <c r="P21" s="3">
        <v>5630.32</v>
      </c>
      <c r="Q21" s="3">
        <v>14000</v>
      </c>
    </row>
    <row r="22" spans="1:20" x14ac:dyDescent="0.3">
      <c r="A22" s="89"/>
      <c r="B22" s="2">
        <v>8330.1</v>
      </c>
      <c r="C22" s="2" t="s">
        <v>141</v>
      </c>
      <c r="D22" s="3">
        <v>3300</v>
      </c>
      <c r="E22" s="3">
        <v>3079</v>
      </c>
      <c r="F22" s="3">
        <v>3079</v>
      </c>
      <c r="G22" s="3">
        <v>3300</v>
      </c>
      <c r="H22" s="3">
        <v>3771.22</v>
      </c>
      <c r="I22" s="3">
        <v>3771</v>
      </c>
      <c r="J22" s="3">
        <v>3300</v>
      </c>
      <c r="K22" s="3">
        <v>2174</v>
      </c>
      <c r="L22" s="3">
        <v>3141</v>
      </c>
      <c r="M22" s="3">
        <v>3300</v>
      </c>
      <c r="N22" s="3">
        <v>4301</v>
      </c>
      <c r="O22" s="3">
        <v>3300</v>
      </c>
      <c r="P22" s="3">
        <v>0</v>
      </c>
      <c r="Q22" s="3">
        <v>3400</v>
      </c>
    </row>
    <row r="23" spans="1:20" x14ac:dyDescent="0.3">
      <c r="A23" s="89"/>
      <c r="B23" s="2">
        <v>8330.2000000000007</v>
      </c>
      <c r="C23" s="2" t="s">
        <v>143</v>
      </c>
      <c r="D23" s="3">
        <v>2000</v>
      </c>
      <c r="E23" s="3">
        <v>42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1357</v>
      </c>
      <c r="L23" s="3">
        <v>1358</v>
      </c>
      <c r="M23" s="3">
        <v>0</v>
      </c>
      <c r="N23" s="3">
        <v>0</v>
      </c>
      <c r="O23" s="3">
        <v>1250</v>
      </c>
      <c r="P23" s="3">
        <v>0</v>
      </c>
      <c r="Q23" s="3">
        <v>1250</v>
      </c>
    </row>
    <row r="24" spans="1:20" x14ac:dyDescent="0.3">
      <c r="A24" s="89"/>
      <c r="B24" s="2">
        <v>8330.4</v>
      </c>
      <c r="C24" s="2" t="s">
        <v>142</v>
      </c>
      <c r="D24" s="3">
        <v>5000</v>
      </c>
      <c r="E24" s="3">
        <v>1997</v>
      </c>
      <c r="F24" s="3">
        <v>2039</v>
      </c>
      <c r="G24" s="3">
        <v>7200</v>
      </c>
      <c r="H24" s="3">
        <v>1758.86</v>
      </c>
      <c r="I24" s="3">
        <v>1759</v>
      </c>
      <c r="J24" s="3">
        <v>7200</v>
      </c>
      <c r="K24" s="3">
        <v>2470</v>
      </c>
      <c r="L24" s="3">
        <v>3420</v>
      </c>
      <c r="M24" s="3">
        <v>5000</v>
      </c>
      <c r="N24" s="3">
        <v>6369</v>
      </c>
      <c r="O24" s="3">
        <v>6000</v>
      </c>
      <c r="P24" s="3">
        <v>1855.7</v>
      </c>
      <c r="Q24" s="3">
        <v>5258</v>
      </c>
    </row>
    <row r="25" spans="1:20" x14ac:dyDescent="0.3">
      <c r="A25" s="89"/>
      <c r="B25" s="2">
        <v>8336.4</v>
      </c>
      <c r="C25" s="2" t="s">
        <v>144</v>
      </c>
      <c r="D25" s="3">
        <v>7500</v>
      </c>
      <c r="E25" s="3">
        <v>7500</v>
      </c>
      <c r="F25" s="3">
        <v>0</v>
      </c>
      <c r="G25" s="3">
        <v>5193</v>
      </c>
      <c r="H25" s="3">
        <v>0</v>
      </c>
      <c r="I25" s="3">
        <v>0</v>
      </c>
      <c r="J25" s="3">
        <v>16886</v>
      </c>
      <c r="K25" s="3">
        <v>16886</v>
      </c>
      <c r="L25" s="3">
        <v>3400</v>
      </c>
      <c r="M25" s="3">
        <v>10000</v>
      </c>
      <c r="N25" s="3">
        <v>0</v>
      </c>
      <c r="O25" s="3">
        <v>10000</v>
      </c>
      <c r="P25" s="3">
        <v>0</v>
      </c>
      <c r="Q25" s="3">
        <v>10000</v>
      </c>
    </row>
    <row r="26" spans="1:20" x14ac:dyDescent="0.3">
      <c r="A26" s="89"/>
      <c r="B26" s="2">
        <v>8340.1</v>
      </c>
      <c r="C26" s="2" t="s">
        <v>145</v>
      </c>
      <c r="D26" s="3">
        <v>42000</v>
      </c>
      <c r="E26" s="3">
        <v>41687</v>
      </c>
      <c r="F26" s="3">
        <v>41687</v>
      </c>
      <c r="G26" s="3">
        <v>42000</v>
      </c>
      <c r="H26" s="3">
        <v>40666.339999999997</v>
      </c>
      <c r="I26" s="3">
        <v>40666</v>
      </c>
      <c r="J26" s="3">
        <v>42000</v>
      </c>
      <c r="K26" s="3">
        <v>31124</v>
      </c>
      <c r="L26" s="3">
        <v>46848</v>
      </c>
      <c r="M26" s="3">
        <v>43000</v>
      </c>
      <c r="N26" s="3">
        <v>42988</v>
      </c>
      <c r="O26" s="3">
        <v>43000</v>
      </c>
      <c r="P26" s="3">
        <v>19338.82</v>
      </c>
      <c r="Q26" s="3">
        <v>44300</v>
      </c>
      <c r="R26" s="40"/>
    </row>
    <row r="27" spans="1:20" x14ac:dyDescent="0.3">
      <c r="A27" s="89"/>
      <c r="B27" s="2">
        <v>8340.2000000000007</v>
      </c>
      <c r="C27" s="2" t="s">
        <v>146</v>
      </c>
      <c r="D27" s="3">
        <v>7000</v>
      </c>
      <c r="E27" s="3">
        <v>158</v>
      </c>
      <c r="F27" s="3">
        <v>158</v>
      </c>
      <c r="G27" s="3">
        <v>43093</v>
      </c>
      <c r="H27" s="3">
        <v>54068.49</v>
      </c>
      <c r="I27" s="3">
        <v>54068</v>
      </c>
      <c r="J27" s="3">
        <v>24700</v>
      </c>
      <c r="K27" s="3">
        <v>2999</v>
      </c>
      <c r="L27" s="3">
        <v>30039</v>
      </c>
      <c r="M27" s="3">
        <v>14000</v>
      </c>
      <c r="N27" s="3">
        <v>0</v>
      </c>
      <c r="O27" s="3">
        <v>14000</v>
      </c>
      <c r="P27" s="3">
        <v>5786.11</v>
      </c>
      <c r="Q27" s="3">
        <v>14000</v>
      </c>
    </row>
    <row r="28" spans="1:20" ht="15" thickBot="1" x14ac:dyDescent="0.35">
      <c r="A28" s="90"/>
      <c r="B28" s="2">
        <v>8340.4</v>
      </c>
      <c r="C28" s="2" t="s">
        <v>147</v>
      </c>
      <c r="D28" s="3">
        <v>25000</v>
      </c>
      <c r="E28" s="3">
        <v>25000</v>
      </c>
      <c r="F28" s="3">
        <v>25284</v>
      </c>
      <c r="G28" s="3">
        <v>25000</v>
      </c>
      <c r="H28" s="3">
        <v>11537.9</v>
      </c>
      <c r="I28" s="3">
        <v>11538</v>
      </c>
      <c r="J28" s="3">
        <v>25000</v>
      </c>
      <c r="K28" s="3">
        <v>21030</v>
      </c>
      <c r="L28" s="3">
        <v>28848</v>
      </c>
      <c r="M28" s="3">
        <v>35700</v>
      </c>
      <c r="N28" s="3">
        <v>200105</v>
      </c>
      <c r="O28" s="3">
        <v>38000</v>
      </c>
      <c r="P28" s="3">
        <v>142125.71</v>
      </c>
      <c r="Q28" s="3">
        <v>34000</v>
      </c>
    </row>
    <row r="29" spans="1:20" x14ac:dyDescent="0.3">
      <c r="A29" s="88" t="s">
        <v>112</v>
      </c>
      <c r="B29" s="2">
        <v>9010.7999999999993</v>
      </c>
      <c r="C29" s="2" t="s">
        <v>115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8466</v>
      </c>
      <c r="K29" s="3"/>
      <c r="L29" s="3">
        <v>8466</v>
      </c>
      <c r="M29" s="3">
        <v>8350</v>
      </c>
      <c r="N29" s="3">
        <v>0</v>
      </c>
      <c r="O29" s="3">
        <v>8350</v>
      </c>
      <c r="P29" s="3">
        <v>150</v>
      </c>
      <c r="Q29" s="3">
        <v>8350</v>
      </c>
    </row>
    <row r="30" spans="1:20" x14ac:dyDescent="0.3">
      <c r="A30" s="89"/>
      <c r="B30" s="2">
        <v>9030.7999999999993</v>
      </c>
      <c r="C30" s="2" t="s">
        <v>150</v>
      </c>
      <c r="D30" s="3">
        <v>3500</v>
      </c>
      <c r="E30" s="3">
        <v>345</v>
      </c>
      <c r="F30" s="3">
        <v>1052</v>
      </c>
      <c r="G30" s="3">
        <v>3100</v>
      </c>
      <c r="H30" s="3">
        <v>6131.41</v>
      </c>
      <c r="I30" s="3">
        <v>6439</v>
      </c>
      <c r="J30" s="3">
        <v>3120</v>
      </c>
      <c r="K30" s="3"/>
      <c r="L30" s="3">
        <v>4283</v>
      </c>
      <c r="M30" s="3">
        <v>3425</v>
      </c>
      <c r="N30" s="3">
        <v>4320</v>
      </c>
      <c r="O30" s="3">
        <v>3433</v>
      </c>
      <c r="P30" s="3">
        <v>2044.43</v>
      </c>
      <c r="Q30" s="3">
        <v>3574</v>
      </c>
      <c r="S30" s="9">
        <f>R31*0.062</f>
        <v>3573.99</v>
      </c>
      <c r="T30" s="9">
        <f>S30-Q30</f>
        <v>-1.0000000000218279E-2</v>
      </c>
    </row>
    <row r="31" spans="1:20" x14ac:dyDescent="0.3">
      <c r="A31" s="89"/>
      <c r="B31" s="2">
        <v>9035.7999999999993</v>
      </c>
      <c r="C31" s="2" t="s">
        <v>118</v>
      </c>
      <c r="D31" s="3">
        <v>1500</v>
      </c>
      <c r="E31" s="3">
        <v>707</v>
      </c>
      <c r="F31" s="3"/>
      <c r="G31" s="3">
        <v>720</v>
      </c>
      <c r="H31" s="3">
        <v>307.68</v>
      </c>
      <c r="I31" s="3"/>
      <c r="J31" s="3">
        <v>730</v>
      </c>
      <c r="K31" s="3"/>
      <c r="L31" s="3"/>
      <c r="M31" s="3">
        <v>805</v>
      </c>
      <c r="N31" s="3"/>
      <c r="O31" s="3">
        <v>805</v>
      </c>
      <c r="P31" s="3">
        <v>0</v>
      </c>
      <c r="Q31" s="3">
        <v>836</v>
      </c>
      <c r="R31" s="8">
        <f>Q15+Q16+Q17+Q22+Q26</f>
        <v>57645</v>
      </c>
      <c r="S31" s="9">
        <f>R31*0.0145</f>
        <v>835.85250000000008</v>
      </c>
      <c r="T31" s="9">
        <f>S31-Q31</f>
        <v>-0.14749999999992269</v>
      </c>
    </row>
    <row r="32" spans="1:20" x14ac:dyDescent="0.3">
      <c r="A32" s="89"/>
      <c r="B32" s="2">
        <v>9040.7999999999993</v>
      </c>
      <c r="C32" s="2" t="s">
        <v>151</v>
      </c>
      <c r="D32" s="3">
        <v>0</v>
      </c>
      <c r="E32" s="3">
        <v>0</v>
      </c>
      <c r="F32" s="3"/>
      <c r="G32" s="3">
        <v>0</v>
      </c>
      <c r="H32" s="3">
        <v>0</v>
      </c>
      <c r="I32" s="3"/>
      <c r="J32" s="3">
        <v>3035</v>
      </c>
      <c r="K32" s="3"/>
      <c r="L32" s="3">
        <v>6070</v>
      </c>
      <c r="M32" s="3">
        <v>3338</v>
      </c>
      <c r="N32" s="3">
        <v>3338</v>
      </c>
      <c r="O32" s="3">
        <v>3686</v>
      </c>
      <c r="P32" s="3">
        <v>0</v>
      </c>
      <c r="Q32" s="3">
        <v>4000</v>
      </c>
      <c r="R32" s="8"/>
    </row>
    <row r="33" spans="1:17" ht="15" thickBot="1" x14ac:dyDescent="0.35">
      <c r="A33" s="90"/>
      <c r="B33" s="2">
        <v>9060.7999999999993</v>
      </c>
      <c r="C33" s="2" t="s">
        <v>149</v>
      </c>
      <c r="D33" s="3">
        <v>0</v>
      </c>
      <c r="E33" s="3">
        <v>0</v>
      </c>
      <c r="F33" s="3"/>
      <c r="G33" s="3">
        <v>0</v>
      </c>
      <c r="H33" s="3">
        <v>0</v>
      </c>
      <c r="I33" s="3"/>
      <c r="J33" s="3">
        <v>0</v>
      </c>
      <c r="K33" s="3">
        <v>0</v>
      </c>
      <c r="L33" s="3"/>
      <c r="M33" s="3">
        <v>2290</v>
      </c>
      <c r="N33" s="3">
        <v>2406</v>
      </c>
      <c r="O33" s="3">
        <v>5335</v>
      </c>
      <c r="P33" s="3">
        <v>1550.32</v>
      </c>
      <c r="Q33" s="3">
        <v>5000</v>
      </c>
    </row>
    <row r="34" spans="1:17" x14ac:dyDescent="0.3">
      <c r="A34" s="88" t="s">
        <v>36</v>
      </c>
      <c r="B34" s="2">
        <v>1990.4</v>
      </c>
      <c r="C34" s="2" t="s">
        <v>165</v>
      </c>
      <c r="D34" s="3">
        <v>10000</v>
      </c>
      <c r="E34" s="3">
        <v>3865</v>
      </c>
      <c r="F34" s="3"/>
      <c r="G34" s="3">
        <v>10000</v>
      </c>
      <c r="H34" s="3">
        <v>3031.41</v>
      </c>
      <c r="I34" s="3"/>
      <c r="J34" s="3">
        <v>10000</v>
      </c>
      <c r="K34" s="3"/>
      <c r="L34" s="3"/>
      <c r="M34" s="3">
        <v>10000</v>
      </c>
      <c r="N34" s="3"/>
      <c r="O34" s="3">
        <v>10000</v>
      </c>
      <c r="P34" s="3">
        <v>0</v>
      </c>
      <c r="Q34" s="3">
        <v>10000</v>
      </c>
    </row>
    <row r="35" spans="1:17" x14ac:dyDescent="0.3">
      <c r="A35" s="89"/>
      <c r="B35" s="2">
        <v>9501.9</v>
      </c>
      <c r="C35" s="2" t="s">
        <v>158</v>
      </c>
      <c r="D35" s="3">
        <v>6711</v>
      </c>
      <c r="E35" s="3">
        <v>0</v>
      </c>
      <c r="F35" s="3"/>
      <c r="G35" s="3">
        <v>6474</v>
      </c>
      <c r="H35" s="3">
        <v>6474</v>
      </c>
      <c r="I35" s="3"/>
      <c r="J35" s="3">
        <v>6237</v>
      </c>
      <c r="K35" s="3"/>
      <c r="L35" s="3"/>
      <c r="M35" s="3">
        <v>0</v>
      </c>
      <c r="N35" s="3"/>
      <c r="O35" s="3">
        <v>0</v>
      </c>
      <c r="P35" s="3">
        <v>0</v>
      </c>
      <c r="Q35" s="3">
        <v>0</v>
      </c>
    </row>
    <row r="36" spans="1:17" ht="15" thickBot="1" x14ac:dyDescent="0.35">
      <c r="A36" s="90"/>
      <c r="B36" s="2">
        <v>9950.9</v>
      </c>
      <c r="C36" s="2" t="s">
        <v>159</v>
      </c>
      <c r="D36" s="3">
        <v>0</v>
      </c>
      <c r="E36" s="3">
        <v>0</v>
      </c>
      <c r="F36" s="3"/>
      <c r="G36" s="3">
        <v>0</v>
      </c>
      <c r="H36" s="3">
        <v>0</v>
      </c>
      <c r="I36" s="3"/>
      <c r="J36" s="3">
        <v>3000</v>
      </c>
      <c r="K36" s="3"/>
      <c r="L36" s="3"/>
      <c r="M36" s="3">
        <v>3000</v>
      </c>
      <c r="N36" s="3"/>
      <c r="O36" s="3">
        <v>0</v>
      </c>
      <c r="P36" s="3">
        <v>0</v>
      </c>
      <c r="Q36" s="3">
        <v>0</v>
      </c>
    </row>
    <row r="37" spans="1:17" x14ac:dyDescent="0.3">
      <c r="A37" s="88" t="s">
        <v>126</v>
      </c>
      <c r="B37" s="5" t="s">
        <v>152</v>
      </c>
      <c r="C37" s="2" t="s">
        <v>154</v>
      </c>
      <c r="D37" s="4">
        <v>29186</v>
      </c>
      <c r="E37" s="4">
        <v>29186</v>
      </c>
      <c r="F37" s="4">
        <v>29186</v>
      </c>
      <c r="G37" s="4">
        <v>30677</v>
      </c>
      <c r="H37" s="4">
        <v>30677</v>
      </c>
      <c r="I37" s="4">
        <v>30677</v>
      </c>
      <c r="J37" s="4">
        <v>32245</v>
      </c>
      <c r="K37" s="4">
        <v>32245</v>
      </c>
      <c r="L37" s="4">
        <v>32245</v>
      </c>
      <c r="M37" s="4">
        <v>33893</v>
      </c>
      <c r="N37" s="4">
        <v>33892</v>
      </c>
      <c r="O37" s="3">
        <v>35624</v>
      </c>
      <c r="P37" s="3">
        <v>35624.31</v>
      </c>
      <c r="Q37" s="3">
        <v>71281</v>
      </c>
    </row>
    <row r="38" spans="1:17" x14ac:dyDescent="0.3">
      <c r="A38" s="89"/>
      <c r="B38" s="5">
        <v>9720.6</v>
      </c>
      <c r="C38" s="2" t="s">
        <v>155</v>
      </c>
      <c r="D38" s="4">
        <v>32450</v>
      </c>
      <c r="E38" s="4">
        <v>32450</v>
      </c>
      <c r="F38" s="4">
        <v>32450</v>
      </c>
      <c r="G38" s="4">
        <v>30959</v>
      </c>
      <c r="H38" s="4">
        <v>30959</v>
      </c>
      <c r="I38" s="4">
        <v>30958</v>
      </c>
      <c r="J38" s="4">
        <v>29391</v>
      </c>
      <c r="K38" s="4">
        <v>29391</v>
      </c>
      <c r="L38" s="4">
        <v>29391</v>
      </c>
      <c r="M38" s="4">
        <v>27744</v>
      </c>
      <c r="N38" s="4">
        <v>27743</v>
      </c>
      <c r="O38" s="3">
        <v>26043</v>
      </c>
      <c r="P38" s="3">
        <v>26011.18</v>
      </c>
      <c r="Q38" s="3">
        <v>11871</v>
      </c>
    </row>
    <row r="39" spans="1:17" x14ac:dyDescent="0.3">
      <c r="A39" s="89"/>
      <c r="B39" s="5" t="s">
        <v>153</v>
      </c>
      <c r="C39" s="2" t="s">
        <v>156</v>
      </c>
      <c r="D39" s="4">
        <v>31650</v>
      </c>
      <c r="E39" s="4">
        <v>31650</v>
      </c>
      <c r="F39" s="4">
        <v>31650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2">
        <v>0</v>
      </c>
      <c r="P39" s="2">
        <v>0</v>
      </c>
      <c r="Q39" s="2">
        <v>0</v>
      </c>
    </row>
    <row r="40" spans="1:17" ht="15" thickBot="1" x14ac:dyDescent="0.35">
      <c r="A40" s="90"/>
      <c r="B40" s="5">
        <v>9730.7000000000007</v>
      </c>
      <c r="C40" s="2" t="s">
        <v>157</v>
      </c>
      <c r="D40" s="4">
        <v>1251</v>
      </c>
      <c r="E40" s="4">
        <v>1251</v>
      </c>
      <c r="F40" s="4">
        <v>1383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">
        <v>0</v>
      </c>
      <c r="P40" s="2">
        <v>0</v>
      </c>
      <c r="Q40" s="2">
        <v>0</v>
      </c>
    </row>
    <row r="41" spans="1:17" x14ac:dyDescent="0.3">
      <c r="D41" s="21"/>
      <c r="G41" s="21"/>
      <c r="J41" s="21"/>
    </row>
    <row r="43" spans="1:17" x14ac:dyDescent="0.3">
      <c r="A43" s="2" t="s">
        <v>137</v>
      </c>
      <c r="B43" s="2"/>
      <c r="C43" s="2"/>
      <c r="D43" s="3">
        <f>SUM(D15:D19)</f>
        <v>9000</v>
      </c>
      <c r="E43" s="3">
        <f t="shared" ref="E43:F43" si="2">SUM(E15:E19)</f>
        <v>6649</v>
      </c>
      <c r="F43" s="3">
        <f t="shared" si="2"/>
        <v>4000</v>
      </c>
      <c r="G43" s="3">
        <f t="shared" ref="G43:Q43" si="3">SUM(G15:G19)</f>
        <v>9000</v>
      </c>
      <c r="H43" s="3">
        <f t="shared" si="3"/>
        <v>7085.6399999999994</v>
      </c>
      <c r="I43" s="3">
        <f t="shared" si="3"/>
        <v>5728</v>
      </c>
      <c r="J43" s="3">
        <f t="shared" si="3"/>
        <v>13475</v>
      </c>
      <c r="K43" s="3">
        <f t="shared" si="3"/>
        <v>0</v>
      </c>
      <c r="L43" s="3">
        <f t="shared" si="3"/>
        <v>6500</v>
      </c>
      <c r="M43" s="3">
        <f t="shared" si="3"/>
        <v>17520</v>
      </c>
      <c r="N43" s="3">
        <f t="shared" si="3"/>
        <v>9716</v>
      </c>
      <c r="O43" s="3">
        <f t="shared" si="3"/>
        <v>15700</v>
      </c>
      <c r="P43" s="3">
        <f t="shared" si="3"/>
        <v>8395.06</v>
      </c>
      <c r="Q43" s="3">
        <f t="shared" si="3"/>
        <v>14550</v>
      </c>
    </row>
    <row r="44" spans="1:17" x14ac:dyDescent="0.3">
      <c r="A44" s="2" t="s">
        <v>148</v>
      </c>
      <c r="B44" s="2"/>
      <c r="C44" s="2"/>
      <c r="D44" s="3">
        <f>SUM(D20:D28)</f>
        <v>109300</v>
      </c>
      <c r="E44" s="3">
        <f t="shared" ref="E44:F44" si="4">SUM(E20:E28)</f>
        <v>91046</v>
      </c>
      <c r="F44" s="3">
        <f t="shared" si="4"/>
        <v>83830</v>
      </c>
      <c r="G44" s="3">
        <f t="shared" ref="G44:Q44" si="5">SUM(G20:G28)</f>
        <v>143286</v>
      </c>
      <c r="H44" s="3">
        <f t="shared" si="5"/>
        <v>123229.15999999999</v>
      </c>
      <c r="I44" s="3">
        <f t="shared" si="5"/>
        <v>123228</v>
      </c>
      <c r="J44" s="3">
        <f t="shared" si="5"/>
        <v>136086</v>
      </c>
      <c r="K44" s="3">
        <f t="shared" si="5"/>
        <v>84117</v>
      </c>
      <c r="L44" s="3">
        <f t="shared" si="5"/>
        <v>129836</v>
      </c>
      <c r="M44" s="3">
        <f t="shared" si="5"/>
        <v>126000</v>
      </c>
      <c r="N44" s="3">
        <f t="shared" si="5"/>
        <v>269379</v>
      </c>
      <c r="O44" s="3">
        <f t="shared" si="5"/>
        <v>131550</v>
      </c>
      <c r="P44" s="3">
        <f t="shared" si="5"/>
        <v>174736.66</v>
      </c>
      <c r="Q44" s="3">
        <f t="shared" si="5"/>
        <v>131208</v>
      </c>
    </row>
    <row r="45" spans="1:17" x14ac:dyDescent="0.3">
      <c r="A45" s="2" t="s">
        <v>112</v>
      </c>
      <c r="B45" s="2"/>
      <c r="C45" s="2"/>
      <c r="D45" s="3">
        <f>SUM(D29:D33)</f>
        <v>5000</v>
      </c>
      <c r="E45" s="3">
        <f t="shared" ref="E45:F45" si="6">SUM(E29:E33)</f>
        <v>1052</v>
      </c>
      <c r="F45" s="3">
        <f t="shared" si="6"/>
        <v>1052</v>
      </c>
      <c r="G45" s="3">
        <f t="shared" ref="G45:Q45" si="7">SUM(G29:G33)</f>
        <v>3820</v>
      </c>
      <c r="H45" s="3">
        <f t="shared" si="7"/>
        <v>6439.09</v>
      </c>
      <c r="I45" s="3">
        <f t="shared" si="7"/>
        <v>6439</v>
      </c>
      <c r="J45" s="3">
        <f>SUM(J29:J33)</f>
        <v>15351</v>
      </c>
      <c r="K45" s="3">
        <f t="shared" ref="K45:L45" si="8">SUM(K29:K33)</f>
        <v>0</v>
      </c>
      <c r="L45" s="3">
        <f t="shared" si="8"/>
        <v>18819</v>
      </c>
      <c r="M45" s="3">
        <f t="shared" si="7"/>
        <v>18208</v>
      </c>
      <c r="N45" s="3">
        <f t="shared" si="7"/>
        <v>10064</v>
      </c>
      <c r="O45" s="3">
        <f t="shared" si="7"/>
        <v>21609</v>
      </c>
      <c r="P45" s="3">
        <f t="shared" si="7"/>
        <v>3744.75</v>
      </c>
      <c r="Q45" s="3">
        <f t="shared" si="7"/>
        <v>21760</v>
      </c>
    </row>
    <row r="46" spans="1:17" x14ac:dyDescent="0.3">
      <c r="A46" s="2" t="s">
        <v>36</v>
      </c>
      <c r="B46" s="2"/>
      <c r="C46" s="2"/>
      <c r="D46" s="3">
        <f>SUM(D34:D36)</f>
        <v>16711</v>
      </c>
      <c r="E46" s="3">
        <f t="shared" ref="E46:F46" si="9">SUM(E34:E36)</f>
        <v>3865</v>
      </c>
      <c r="F46" s="3">
        <f t="shared" si="9"/>
        <v>0</v>
      </c>
      <c r="G46" s="3">
        <f t="shared" ref="G46:Q46" si="10">SUM(G34:G36)</f>
        <v>16474</v>
      </c>
      <c r="H46" s="3">
        <f t="shared" si="10"/>
        <v>9505.41</v>
      </c>
      <c r="I46" s="3">
        <f t="shared" si="10"/>
        <v>0</v>
      </c>
      <c r="J46" s="3">
        <f t="shared" si="10"/>
        <v>19237</v>
      </c>
      <c r="K46" s="3">
        <f t="shared" si="10"/>
        <v>0</v>
      </c>
      <c r="L46" s="3">
        <f t="shared" si="10"/>
        <v>0</v>
      </c>
      <c r="M46" s="3">
        <f t="shared" si="10"/>
        <v>13000</v>
      </c>
      <c r="N46" s="3">
        <f t="shared" si="10"/>
        <v>0</v>
      </c>
      <c r="O46" s="3">
        <f t="shared" si="10"/>
        <v>10000</v>
      </c>
      <c r="P46" s="3">
        <f t="shared" si="10"/>
        <v>0</v>
      </c>
      <c r="Q46" s="3">
        <f t="shared" si="10"/>
        <v>10000</v>
      </c>
    </row>
    <row r="47" spans="1:17" x14ac:dyDescent="0.3">
      <c r="A47" s="2" t="s">
        <v>126</v>
      </c>
      <c r="B47" s="2"/>
      <c r="C47" s="2"/>
      <c r="D47" s="22">
        <f>SUM(D37:D40)</f>
        <v>94537</v>
      </c>
      <c r="E47" s="22">
        <f t="shared" ref="E47:F47" si="11">SUM(E37:E40)</f>
        <v>94537</v>
      </c>
      <c r="F47" s="22">
        <f t="shared" si="11"/>
        <v>94669</v>
      </c>
      <c r="G47" s="22">
        <f t="shared" ref="G47:Q47" si="12">SUM(G37:G40)</f>
        <v>61636</v>
      </c>
      <c r="H47" s="22">
        <f t="shared" si="12"/>
        <v>61636</v>
      </c>
      <c r="I47" s="22">
        <f t="shared" si="12"/>
        <v>61635</v>
      </c>
      <c r="J47" s="58">
        <f t="shared" ref="J47:L47" si="13">SUM(J35:J37)</f>
        <v>41482</v>
      </c>
      <c r="K47" s="3">
        <f t="shared" si="13"/>
        <v>32245</v>
      </c>
      <c r="L47" s="58">
        <f t="shared" si="13"/>
        <v>32245</v>
      </c>
      <c r="M47" s="22">
        <f t="shared" si="12"/>
        <v>61637</v>
      </c>
      <c r="N47" s="22">
        <f t="shared" si="12"/>
        <v>61635</v>
      </c>
      <c r="O47" s="22">
        <f t="shared" si="12"/>
        <v>61667</v>
      </c>
      <c r="P47" s="22">
        <f t="shared" si="12"/>
        <v>61635.49</v>
      </c>
      <c r="Q47" s="22">
        <f t="shared" si="12"/>
        <v>83152</v>
      </c>
    </row>
    <row r="48" spans="1:17" x14ac:dyDescent="0.3">
      <c r="C48" s="6" t="s">
        <v>171</v>
      </c>
      <c r="D48" s="8">
        <f>SUM(D43:D47)</f>
        <v>234548</v>
      </c>
      <c r="E48" s="8">
        <f t="shared" ref="E48:F48" si="14">SUM(E43:E47)</f>
        <v>197149</v>
      </c>
      <c r="F48" s="8">
        <f t="shared" si="14"/>
        <v>183551</v>
      </c>
      <c r="G48" s="8">
        <f t="shared" ref="G48:Q48" si="15">SUM(G43:G47)</f>
        <v>234216</v>
      </c>
      <c r="H48" s="8">
        <f t="shared" si="15"/>
        <v>207895.3</v>
      </c>
      <c r="I48" s="8">
        <f t="shared" si="15"/>
        <v>197030</v>
      </c>
      <c r="J48" s="60">
        <f>SUM(J43:J47)</f>
        <v>225631</v>
      </c>
      <c r="K48" s="59">
        <f t="shared" ref="K48:L48" si="16">SUM(K43:K47)</f>
        <v>116362</v>
      </c>
      <c r="L48" s="60">
        <f t="shared" si="16"/>
        <v>187400</v>
      </c>
      <c r="M48" s="8">
        <f t="shared" si="15"/>
        <v>236365</v>
      </c>
      <c r="N48" s="8">
        <f t="shared" si="15"/>
        <v>350794</v>
      </c>
      <c r="O48" s="8">
        <f t="shared" si="15"/>
        <v>240526</v>
      </c>
      <c r="P48" s="8">
        <f t="shared" si="15"/>
        <v>248511.96</v>
      </c>
      <c r="Q48" s="8">
        <f t="shared" si="15"/>
        <v>260670</v>
      </c>
    </row>
    <row r="51" spans="3:17" x14ac:dyDescent="0.3">
      <c r="C51" s="6" t="s">
        <v>166</v>
      </c>
      <c r="D51" s="8">
        <f t="shared" ref="D51:L51" si="17">SUM(D48)</f>
        <v>234548</v>
      </c>
      <c r="E51" s="8">
        <f t="shared" si="17"/>
        <v>197149</v>
      </c>
      <c r="F51" s="8">
        <f t="shared" si="17"/>
        <v>183551</v>
      </c>
      <c r="G51" s="8">
        <f t="shared" si="17"/>
        <v>234216</v>
      </c>
      <c r="H51" s="8">
        <f t="shared" si="17"/>
        <v>207895.3</v>
      </c>
      <c r="I51" s="8">
        <f t="shared" si="17"/>
        <v>197030</v>
      </c>
      <c r="J51" s="8">
        <f t="shared" si="17"/>
        <v>225631</v>
      </c>
      <c r="K51" s="8">
        <f t="shared" si="17"/>
        <v>116362</v>
      </c>
      <c r="L51" s="8">
        <f t="shared" si="17"/>
        <v>187400</v>
      </c>
      <c r="M51" s="8">
        <f t="shared" ref="M51:Q51" si="18">SUM(M48)</f>
        <v>236365</v>
      </c>
      <c r="N51" s="8">
        <f t="shared" si="18"/>
        <v>350794</v>
      </c>
      <c r="O51" s="8">
        <f t="shared" si="18"/>
        <v>240526</v>
      </c>
      <c r="P51" s="8">
        <f t="shared" si="18"/>
        <v>248511.96</v>
      </c>
      <c r="Q51" s="8">
        <f t="shared" si="18"/>
        <v>260670</v>
      </c>
    </row>
    <row r="52" spans="3:17" ht="15" thickBot="1" x14ac:dyDescent="0.35">
      <c r="C52" s="6" t="s">
        <v>128</v>
      </c>
      <c r="D52" s="23">
        <f t="shared" ref="D52:L52" si="19">SUM(D10)</f>
        <v>233996</v>
      </c>
      <c r="E52" s="23">
        <f t="shared" si="19"/>
        <v>253396</v>
      </c>
      <c r="F52" s="23">
        <f t="shared" si="19"/>
        <v>253461</v>
      </c>
      <c r="G52" s="23">
        <f t="shared" si="19"/>
        <v>234216</v>
      </c>
      <c r="H52" s="23">
        <f t="shared" si="19"/>
        <v>239372.19</v>
      </c>
      <c r="I52" s="23">
        <f t="shared" si="19"/>
        <v>239766</v>
      </c>
      <c r="J52" s="23">
        <f t="shared" si="19"/>
        <v>232296</v>
      </c>
      <c r="K52" s="23">
        <f t="shared" si="19"/>
        <v>0</v>
      </c>
      <c r="L52" s="23">
        <f t="shared" si="19"/>
        <v>235781</v>
      </c>
      <c r="M52" s="23">
        <f t="shared" ref="M52:Q52" si="20">SUM(M10)</f>
        <v>230385</v>
      </c>
      <c r="N52" s="76">
        <f t="shared" si="20"/>
        <v>257778</v>
      </c>
      <c r="O52" s="76">
        <f t="shared" si="20"/>
        <v>232586</v>
      </c>
      <c r="P52" s="76">
        <f t="shared" si="20"/>
        <v>116240</v>
      </c>
      <c r="Q52" s="76">
        <f t="shared" si="20"/>
        <v>260670</v>
      </c>
    </row>
    <row r="53" spans="3:17" ht="15" thickTop="1" x14ac:dyDescent="0.3">
      <c r="C53" s="6" t="s">
        <v>172</v>
      </c>
      <c r="D53" s="8">
        <f t="shared" ref="D53:L53" si="21">SUM(D51-D52)</f>
        <v>552</v>
      </c>
      <c r="E53" s="8">
        <f t="shared" si="21"/>
        <v>-56247</v>
      </c>
      <c r="F53" s="8">
        <f t="shared" si="21"/>
        <v>-69910</v>
      </c>
      <c r="G53" s="8">
        <f t="shared" si="21"/>
        <v>0</v>
      </c>
      <c r="H53" s="8">
        <f t="shared" si="21"/>
        <v>-31476.890000000014</v>
      </c>
      <c r="I53" s="8">
        <f t="shared" si="21"/>
        <v>-42736</v>
      </c>
      <c r="J53" s="8">
        <f t="shared" si="21"/>
        <v>-6665</v>
      </c>
      <c r="K53" s="8">
        <f t="shared" si="21"/>
        <v>116362</v>
      </c>
      <c r="L53" s="8">
        <f t="shared" si="21"/>
        <v>-48381</v>
      </c>
      <c r="M53" s="8">
        <f t="shared" ref="M53:Q53" si="22">SUM(M51-M52)</f>
        <v>5980</v>
      </c>
      <c r="N53" s="8">
        <f t="shared" si="22"/>
        <v>93016</v>
      </c>
      <c r="O53" s="8">
        <f t="shared" si="22"/>
        <v>7940</v>
      </c>
      <c r="P53" s="8">
        <f t="shared" si="22"/>
        <v>132271.96</v>
      </c>
      <c r="Q53" s="8">
        <f t="shared" si="22"/>
        <v>0</v>
      </c>
    </row>
  </sheetData>
  <mergeCells count="11">
    <mergeCell ref="A37:A40"/>
    <mergeCell ref="A34:A36"/>
    <mergeCell ref="B14:C14"/>
    <mergeCell ref="A15:A19"/>
    <mergeCell ref="A20:A28"/>
    <mergeCell ref="A29:A33"/>
    <mergeCell ref="A1:K1"/>
    <mergeCell ref="B2:C2"/>
    <mergeCell ref="B3:C3"/>
    <mergeCell ref="A4:A8"/>
    <mergeCell ref="B13:C13"/>
  </mergeCells>
  <printOptions gridLines="1"/>
  <pageMargins left="0.7" right="0.7" top="0.75" bottom="0.75" header="0.3" footer="0.3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of Budget</vt:lpstr>
      <vt:lpstr>General A</vt:lpstr>
      <vt:lpstr>Water F</vt:lpstr>
      <vt:lpstr>'General A'!Print_Area</vt:lpstr>
      <vt:lpstr>'Water F'!Print_Area</vt:lpstr>
      <vt:lpstr>'General 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Village of Nassau Clerk</cp:lastModifiedBy>
  <cp:lastPrinted>2016-04-08T13:51:25Z</cp:lastPrinted>
  <dcterms:created xsi:type="dcterms:W3CDTF">2013-12-07T00:47:15Z</dcterms:created>
  <dcterms:modified xsi:type="dcterms:W3CDTF">2016-04-08T13:51:30Z</dcterms:modified>
</cp:coreProperties>
</file>